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1 Access (10 min)" state="visible" r:id="rId5"/>
    <sheet sheetId="3" name="2 Positioning (15 min)" state="visible" r:id="rId6"/>
    <sheet sheetId="4" name="3 Content mix (20 min)" state="visible" r:id="rId7"/>
    <sheet sheetId="5" name="4 Performance (25 min)" state="visible" r:id="rId8"/>
    <sheet sheetId="6" name="5 Tracking (20 min)" state="visible" r:id="rId9"/>
    <sheet sheetId="7" name="Findings (10 min)" state="visible" r:id="rId10"/>
    <sheet sheetId="8" name="Example" state="visible" r:id="rId11"/>
  </sheets>
  <calcPr calcId="171027"/>
</workbook>
</file>

<file path=xl/sharedStrings.xml><?xml version="1.0" encoding="utf-8"?>
<sst xmlns="http://schemas.openxmlformats.org/spreadsheetml/2006/main" count="448" uniqueCount="205">
  <si>
    <t>Social media audit template</t>
  </si>
  <si>
    <t>Free template from kadenzo.app. No sign-up, no macros. Works in Excel, Google Sheets (File &gt; Import) and Numbers.</t>
  </si>
  <si>
    <t/>
  </si>
  <si>
    <t>How it works</t>
  </si>
  <si>
    <t>Five timed passes, 90 minutes in total, then a one-page findings sheet. Set a timer for each pass and move on when it rings: the goal is decisions, not a complete inventory.</t>
  </si>
  <si>
    <t>1. Access &amp; hygiene (10 min): who can log in, whether two-factor is on, which old accounts and links are still out there.</t>
  </si>
  <si>
    <t>2. Positioning (15 min): open each profile as a stranger and check it says who it's for.</t>
  </si>
  <si>
    <t>3. Content &amp; mix (20 min): log the last 30 posts per platform. The sheet counts your actual pillar mix against the one you planned.</t>
  </si>
  <si>
    <t>4. Performance (25 min): this quarter against your own baseline, plus the five best and five worst posts read against their pillar's job.</t>
  </si>
  <si>
    <t>5. Tracking &amp; funnel (20 min): click your own links like a customer and check that each step gets recorded.</t>
  </si>
  <si>
    <t>Findings (10 min): three things to keep, three to fix (each with an owner and a date), three to test next quarter.</t>
  </si>
  <si>
    <t>Colours</t>
  </si>
  <si>
    <t>Yellow cells: you type or pick from a dropdown. Green cells calculate. Red text marks something to fix.</t>
  </si>
  <si>
    <t>Rules that keep the audit useful</t>
  </si>
  <si>
    <t>Compare each platform with its own past, not with other platforms or industry averages.</t>
  </si>
  <si>
    <t>Anything flagged in pass 1 is a fix-now item. Don't wait for the findings sheet to change a password or remove a former employee.</t>
  </si>
  <si>
    <t>Cap the fix list at three. If you find eleven problems, pick the three that matter most and park the rest for next quarter.</t>
  </si>
  <si>
    <t>Run it quarterly, and in week one for any account you take over.</t>
  </si>
  <si>
    <t>The 'Example' tab shows pass 3 and the findings filled in for an example bakery, so you can see the formulas working.</t>
  </si>
  <si>
    <t>Pass 1: access &amp; hygiene (10 minutes)</t>
  </si>
  <si>
    <t>One row per account. Any 'No' turns the status red: fix those today, not at the end of the audit.</t>
  </si>
  <si>
    <t>Platform</t>
  </si>
  <si>
    <t>Handle</t>
  </si>
  <si>
    <t>Who has admin access</t>
  </si>
  <si>
    <t>Two-factor on?</t>
  </si>
  <si>
    <t>Where the login lives</t>
  </si>
  <si>
    <t>Former staff and agencies removed?</t>
  </si>
  <si>
    <t>Bio link goes somewhere current?</t>
  </si>
  <si>
    <t>Status</t>
  </si>
  <si>
    <t>Loose ends: abandoned accounts, squatted handles, dead links</t>
  </si>
  <si>
    <t>Handle or URL</t>
  </si>
  <si>
    <t>What you found</t>
  </si>
  <si>
    <t>Action</t>
  </si>
  <si>
    <t>Owner</t>
  </si>
  <si>
    <t>Pass 2: positioning (15 minutes)</t>
  </si>
  <si>
    <t>Open each profile logged out, as a stranger. Give it five seconds before you answer the first question.</t>
  </si>
  <si>
    <t>Clear who it's for in 5 seconds?</t>
  </si>
  <si>
    <t>Bio matches last month's content?</t>
  </si>
  <si>
    <t>Link goes somewhere current?</t>
  </si>
  <si>
    <t>Pinned post or highlights current?</t>
  </si>
  <si>
    <t>Name, handle and avatar match other platforms?</t>
  </si>
  <si>
    <t>Score</t>
  </si>
  <si>
    <t>What a stranger would think (notes)</t>
  </si>
  <si>
    <t>Pass 3: content &amp; mix (20 minutes)</t>
  </si>
  <si>
    <t>Type your pillars and the share you planned for each, then log the last 30 posts per platform below. The summary counts itself.</t>
  </si>
  <si>
    <t>Platform (blank = all):</t>
  </si>
  <si>
    <t>Pillars: planned vs actual</t>
  </si>
  <si>
    <t>Pillar</t>
  </si>
  <si>
    <t>Planned share</t>
  </si>
  <si>
    <t>Posts</t>
  </si>
  <si>
    <t>Actual share</t>
  </si>
  <si>
    <t>Drift</t>
  </si>
  <si>
    <t>Total</t>
  </si>
  <si>
    <t>Formats</t>
  </si>
  <si>
    <t>Format</t>
  </si>
  <si>
    <t>Share</t>
  </si>
  <si>
    <t>Carousel</t>
  </si>
  <si>
    <t>Short video</t>
  </si>
  <si>
    <t>Single image</t>
  </si>
  <si>
    <t>Long video</t>
  </si>
  <si>
    <t>Text only</t>
  </si>
  <si>
    <t>Story</t>
  </si>
  <si>
    <t>Live</t>
  </si>
  <si>
    <t>Other</t>
  </si>
  <si>
    <t>First lines that survive the fold</t>
  </si>
  <si>
    <t>Promotional posts</t>
  </si>
  <si>
    <t>#</t>
  </si>
  <si>
    <t>Date</t>
  </si>
  <si>
    <t>First line, as it shows before 'more'</t>
  </si>
  <si>
    <t>Survives the fold?</t>
  </si>
  <si>
    <t>Promo?</t>
  </si>
  <si>
    <t>Pass 4: performance vs your baseline (25 minutes)</t>
  </si>
  <si>
    <t>Baseline = your trailing average before this quarter. Use the same engagement-rate formula for both columns.</t>
  </si>
  <si>
    <t>Baseline check</t>
  </si>
  <si>
    <t>Baseline engagement rate per post</t>
  </si>
  <si>
    <t>This quarter</t>
  </si>
  <si>
    <t>Change</t>
  </si>
  <si>
    <t>Baseline median reach per post</t>
  </si>
  <si>
    <t>Read</t>
  </si>
  <si>
    <t>Five best and five worst posts of the quarter, read against their pillar's job</t>
  </si>
  <si>
    <t>Rank</t>
  </si>
  <si>
    <t>Post (first line or link)</t>
  </si>
  <si>
    <t>Pillar's job</t>
  </si>
  <si>
    <t>Metric that matches the job</t>
  </si>
  <si>
    <t>Value</t>
  </si>
  <si>
    <t>Baseline for that metric</t>
  </si>
  <si>
    <t>vs baseline</t>
  </si>
  <si>
    <t>Best 1</t>
  </si>
  <si>
    <t>Best 2</t>
  </si>
  <si>
    <t>Best 3</t>
  </si>
  <si>
    <t>Best 4</t>
  </si>
  <si>
    <t>Best 5</t>
  </si>
  <si>
    <t>Worst 1</t>
  </si>
  <si>
    <t>Worst 2</t>
  </si>
  <si>
    <t>Worst 3</t>
  </si>
  <si>
    <t>Worst 4</t>
  </si>
  <si>
    <t>Worst 5</t>
  </si>
  <si>
    <t>A product post that underperforms on engagement may still be doing its job. Judge each post by the metric its pillar exists to move.</t>
  </si>
  <si>
    <t>Pass 5: tracking &amp; funnel (20 minutes)</t>
  </si>
  <si>
    <t>Do these on your phone, logged out, like a customer would.</t>
  </si>
  <si>
    <t>Check</t>
  </si>
  <si>
    <t>How to test it</t>
  </si>
  <si>
    <t>Result</t>
  </si>
  <si>
    <t>Bio link works on a phone</t>
  </si>
  <si>
    <t>Tap the link in every bio. Does it load fast, and is the page about what the bio promises?</t>
  </si>
  <si>
    <t>The path reaches the action you want</t>
  </si>
  <si>
    <t>Follow the link to the sign-up, booking or purchase. Count the taps; note any dead end or login wall.</t>
  </si>
  <si>
    <t>Every link you control carries UTM tags</t>
  </si>
  <si>
    <t>Check bio links and the last few link posts: utm_source, utm_medium and utm_campaign, spelled the same way every time.</t>
  </si>
  <si>
    <t>Social traffic lands in the right GA4 channel</t>
  </si>
  <si>
    <t>GA4: Reports &gt; Acquisition &gt; Traffic acquisition. Social visits should show as Organic Social or Paid Social, not Unassigned.</t>
  </si>
  <si>
    <t>At least one key event is defined and firing</t>
  </si>
  <si>
    <t>GA4: Admin &gt; Key events. Trigger it yourself and check it appears in Realtime.</t>
  </si>
  <si>
    <t>Link-in-bio page clicks are counted</t>
  </si>
  <si>
    <t>If you use a link-in-bio page, check its click stats match roughly what GA4 shows arriving.</t>
  </si>
  <si>
    <t>Paid and organic are kept apart</t>
  </si>
  <si>
    <t>Ad links use a different utm_medium (for example paid_social) so the two don't blend in reports.</t>
  </si>
  <si>
    <t>Findings: the one page the audit exists to produce</t>
  </si>
  <si>
    <t>Write it in the last ten minutes, while the details are fresh.</t>
  </si>
  <si>
    <t>Audit date</t>
  </si>
  <si>
    <t>Accounts covered</t>
  </si>
  <si>
    <t>Audited by</t>
  </si>
  <si>
    <t>Next audit (one quarter later)</t>
  </si>
  <si>
    <t>What the passes flagged</t>
  </si>
  <si>
    <t>Accounts to fix now (pass 1)</t>
  </si>
  <si>
    <t>Positioning answers that were 'No' (pass 2)</t>
  </si>
  <si>
    <t>Pillars off plan by 10 points or more (pass 3)</t>
  </si>
  <si>
    <t>Tracking checks that failed (pass 5)</t>
  </si>
  <si>
    <t>Keep (3): what's working, with the number that proves it</t>
  </si>
  <si>
    <t>What's working</t>
  </si>
  <si>
    <t>The number that proves it</t>
  </si>
  <si>
    <t>Fix (3): the highest-leverage problems, each with an owner and a date</t>
  </si>
  <si>
    <t>Problem</t>
  </si>
  <si>
    <t>Due</t>
  </si>
  <si>
    <t>Found in pass</t>
  </si>
  <si>
    <t>Done?</t>
  </si>
  <si>
    <t>Test (3): hypotheses for next quarter, each tied to something the audit found</t>
  </si>
  <si>
    <t>Hypothesis</t>
  </si>
  <si>
    <t>What in the audit suggested it</t>
  </si>
  <si>
    <t>How you'll measure it</t>
  </si>
  <si>
    <t>Check on</t>
  </si>
  <si>
    <t>Three, not eleven. A finding without an owner is an observation.</t>
  </si>
  <si>
    <t>Example: a neighbourhood bakery, Instagram, last 30 posts</t>
  </si>
  <si>
    <t>Instagram</t>
  </si>
  <si>
    <t>How we bake</t>
  </si>
  <si>
    <t>Behind the counter</t>
  </si>
  <si>
    <t>Regulars and neighbours</t>
  </si>
  <si>
    <t>This week's bakes</t>
  </si>
  <si>
    <t>This week: cardamom buns are back, Friday and Saturday only</t>
  </si>
  <si>
    <t>Yes</t>
  </si>
  <si>
    <t>Why our sourdough takes 36 hours (and why you can taste it)</t>
  </si>
  <si>
    <t>No</t>
  </si>
  <si>
    <t>Bakery Lindgren is open on the bank holiday, 8 to 2</t>
  </si>
  <si>
    <t>Bakery Lindgren now takes pre-orders for celebration cakes</t>
  </si>
  <si>
    <t>4:40am. Nobody else is awake. The ovens are.</t>
  </si>
  <si>
    <t>Three new loaves for autumn: rye and fennel, pumpkin seed, dark malt</t>
  </si>
  <si>
    <t>Meet Ingrid, who has bought the same loaf every Tuesday since 2019</t>
  </si>
  <si>
    <t>Bakery Lindgren gift cards are available in store</t>
  </si>
  <si>
    <t>How to keep sourdough fresh for five days: bag, box or freezer?</t>
  </si>
  <si>
    <t>Bakery Lindgren: half-price bread after 4pm today</t>
  </si>
  <si>
    <t>Shaping 200 croissants in 90 seconds</t>
  </si>
  <si>
    <t>Our autumn celebration-cake list is open</t>
  </si>
  <si>
    <t>Bakery Lindgren is hiring a weekend counter assistant</t>
  </si>
  <si>
    <t>Flour delivery day</t>
  </si>
  <si>
    <t>Bakery Lindgren cinnamon rolls are back</t>
  </si>
  <si>
    <t>The one mistake that makes homemade bread dense</t>
  </si>
  <si>
    <t>Our new oven arrived. It weighs more than a car.</t>
  </si>
  <si>
    <t>Pre-order your weekend box: four loaves, six pastries</t>
  </si>
  <si>
    <t>Bakery Lindgren now delivers within 3 km</t>
  </si>
  <si>
    <t>We asked five regulars what they'd change. One answer surprised us.</t>
  </si>
  <si>
    <t>What happens to the bread we don't sell</t>
  </si>
  <si>
    <t>Bakery Lindgren opening hours this week</t>
  </si>
  <si>
    <t>Rye vs wheat sourdough: which one suits your toast</t>
  </si>
  <si>
    <t>Last call for Friday pre-orders</t>
  </si>
  <si>
    <t>Our baker Tomas, 22 years and counting</t>
  </si>
  <si>
    <t>Bakery Lindgren cardamom buns: back by popular demand</t>
  </si>
  <si>
    <t>Scoring a loaf, slowed down</t>
  </si>
  <si>
    <t>Proofing at home: the fridge trick</t>
  </si>
  <si>
    <t>Bakery Lindgren: new oat milk option for coffee</t>
  </si>
  <si>
    <t>Every starter in the fridge has a name. Meet Bertil.</t>
  </si>
  <si>
    <t>Example findings</t>
  </si>
  <si>
    <t>Behind-the-counter posts</t>
  </si>
  <si>
    <t>Saves 2.1x the account baseline across 8 posts</t>
  </si>
  <si>
    <t>Pre-order carousels</t>
  </si>
  <si>
    <t>Drove 41 weekend boxes in September, tracked through the link page</t>
  </si>
  <si>
    <t>Posting four days a week</t>
  </si>
  <si>
    <t>Reach per post held steady while frequency went up</t>
  </si>
  <si>
    <t>Former manager still has admin on the Facebook Page</t>
  </si>
  <si>
    <t>Sara (owner)</t>
  </si>
  <si>
    <t>1</t>
  </si>
  <si>
    <t>'This week's bakes' is 50% of posts against a 25% plan; cut to two promos a week</t>
  </si>
  <si>
    <t>Tomas</t>
  </si>
  <si>
    <t>3</t>
  </si>
  <si>
    <t>Bio link is untagged, so GA4 files every Instagram visit as Unassigned</t>
  </si>
  <si>
    <t>Sara</t>
  </si>
  <si>
    <t>5</t>
  </si>
  <si>
    <t>Doubling 'How we bake' raises saves without losing orders</t>
  </si>
  <si>
    <t>Education was 17% of posts but produced 3 of the 5 best</t>
  </si>
  <si>
    <t>Saves per post vs baseline; weekend box orders</t>
  </si>
  <si>
    <t>Opening promo captions with the bake, not the bakery's name</t>
  </si>
  <si>
    <t>Only 4 of 15 promo first lines survive the fold</t>
  </si>
  <si>
    <t>Share of promo posts beating baseline engagement</t>
  </si>
  <si>
    <t>One regular's story a fortnight brings back comments</t>
  </si>
  <si>
    <t>'Regulars and neighbours' is starved at 7% against a 20% plan</t>
  </si>
  <si>
    <t>Comments per post on those posts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</si>
</sst>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+0%;-0%;0%"/>
    <numFmt numFmtId="165" formatCode="yyyy-mm-dd"/>
    <numFmt numFmtId="166" formatCode="0.0%"/>
  </numFmts>
  <fonts count="17" x14ac:knownFonts="1">
    <font>
      <color theme="1"/>
      <family val="2"/>
      <scheme val="minor"/>
      <sz val="11"/>
      <name val="Calibri"/>
    </font>
    <font>
      <b/>
      <color rgb="FF991B1B"/>
      <sz val="16"/>
      <name val="Arial"/>
    </font>
    <font>
      <name val="Arial"/>
    </font>
    <font>
      <b/>
      <sz val="13"/>
      <name val="Arial"/>
    </font>
    <font>
      <i/>
      <name val="Arial"/>
    </font>
    <font>
      <b/>
      <color rgb="FF1C1917"/>
      <sz val="14"/>
      <name val="Arial"/>
    </font>
    <font>
      <i/>
      <color rgb="FF57534E"/>
      <name val="Arial"/>
    </font>
    <font>
      <b/>
      <color rgb="FFFFFFFF"/>
    </font>
    <font>
      <b/>
      <color rgb="FFFFFFFF"/>
      <name val="Arial"/>
    </font>
    <font>
      <color theme="1"/>
      <family val="2"/>
      <scheme val="minor"/>
      <sz val="11"/>
      <name val="Arial"/>
    </font>
    <font>
      <b/>
      <color rgb="FF1C1917"/>
      <sz val="12"/>
    </font>
    <font>
      <b/>
      <color rgb="FF1C1917"/>
      <sz val="12"/>
      <name val="Arial"/>
    </font>
    <font>
      <b/>
      <name val="Arial"/>
    </font>
    <font>
      <b/>
    </font>
    <font>
      <i/>
      <color rgb="FF991B1B"/>
      <name val="Arial"/>
    </font>
    <font>
      <color rgb="FF57534E"/>
      <name val="Arial"/>
    </font>
    <font>
      <color rgb="FF57534E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991B1B"/>
      </patternFill>
    </fill>
    <fill>
      <patternFill patternType="solid">
        <fgColor rgb="FFFFFBEB"/>
      </patternFill>
    </fill>
    <fill>
      <patternFill patternType="solid">
        <fgColor rgb="FFF0FDF4"/>
      </patternFill>
    </fill>
    <fill>
      <patternFill patternType="solid">
        <fgColor rgb="FFF5F5F4"/>
      </patternFill>
    </fill>
  </fills>
  <borders count="2">
    <border>
      <left/>
      <right/>
      <top/>
      <bottom/>
      <diagonal/>
    </border>
    <border>
      <left style="thin">
        <color rgb="FFE7E5E4"/>
      </left>
      <right style="thin">
        <color rgb="FFE7E5E4"/>
      </right>
      <top style="thin">
        <color rgb="FFE7E5E4"/>
      </top>
      <bottom style="thin">
        <color rgb="FFE7E5E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3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vertical="top" wrapText="1"/>
    </xf>
    <xf numFmtId="0" fontId="10" fillId="0" borderId="0" xfId="0" applyFont="1"/>
    <xf numFmtId="0" fontId="11" fillId="5" borderId="0" xfId="0" applyFont="1" applyFill="1"/>
    <xf numFmtId="0" fontId="11" fillId="0" borderId="0" xfId="0" applyFont="1"/>
    <xf numFmtId="0" fontId="12" fillId="0" borderId="0" xfId="0" applyFont="1"/>
    <xf numFmtId="9" fontId="9" fillId="3" borderId="1" xfId="0" applyNumberFormat="1" applyFont="1" applyFill="1" applyBorder="1" applyAlignment="1">
      <alignment vertical="top" wrapText="1"/>
    </xf>
    <xf numFmtId="9" fontId="9" fillId="4" borderId="1" xfId="0" applyNumberFormat="1" applyFont="1" applyFill="1" applyBorder="1" applyAlignment="1">
      <alignment vertical="top" wrapText="1"/>
    </xf>
    <xf numFmtId="164" fontId="9" fillId="4" borderId="1" xfId="0" applyNumberFormat="1" applyFont="1" applyFill="1" applyBorder="1" applyAlignment="1">
      <alignment vertical="top" wrapText="1"/>
    </xf>
    <xf numFmtId="0" fontId="13" fillId="0" borderId="0" xfId="0" applyFont="1"/>
    <xf numFmtId="9" fontId="12" fillId="0" borderId="0" xfId="0" applyNumberFormat="1" applyFont="1"/>
    <xf numFmtId="0" fontId="14" fillId="0" borderId="0" xfId="0" applyFont="1"/>
    <xf numFmtId="0" fontId="15" fillId="0" borderId="0" xfId="0" applyFont="1"/>
    <xf numFmtId="165" fontId="9" fillId="3" borderId="1" xfId="0" applyNumberFormat="1" applyFont="1" applyFill="1" applyBorder="1" applyAlignment="1">
      <alignment vertical="top" wrapText="1"/>
    </xf>
    <xf numFmtId="166" fontId="9" fillId="3" borderId="1" xfId="0" applyNumberFormat="1" applyFont="1" applyFill="1" applyBorder="1" applyAlignment="1">
      <alignment vertical="top" wrapText="1"/>
    </xf>
    <xf numFmtId="3" fontId="9" fillId="3" borderId="1" xfId="0" applyNumberFormat="1" applyFont="1" applyFill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165" fontId="9" fillId="4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8">
    <dxf>
      <font>
        <b/>
        <color rgb="FF991B1B"/>
      </font>
    </dxf>
    <dxf>
      <font>
        <b/>
        <color rgb="FF991B1B"/>
      </font>
    </dxf>
    <dxf>
      <font>
        <b/>
        <color rgb="FF991B1B"/>
      </font>
    </dxf>
    <dxf>
      <font>
        <b/>
        <color rgb="FF991B1B"/>
      </font>
    </dxf>
    <dxf>
      <font>
        <b/>
        <color rgb="FF991B1B"/>
      </font>
    </dxf>
    <dxf>
      <font>
        <b/>
        <color rgb="FF991B1B"/>
      </font>
    </dxf>
    <dxf>
      <font>
        <b/>
        <color rgb="FF991B1B"/>
      </font>
    </dxf>
    <dxf>
      <font>
        <b/>
        <color rgb="FF991B1B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FormatPr defaultRowHeight="15" outlineLevelRow="0" outlineLevelCol="0" x14ac:dyDescent="55"/>
  <cols>
    <col min="1" max="1" width="112" customWidth="1"/>
  </cols>
  <sheetData>
    <row r="1" spans="1:9" x14ac:dyDescent="0.2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3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4" t="s">
        <v>3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4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5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6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7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8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9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10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4" t="s">
        <v>11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3" t="s">
        <v>12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3" t="s">
        <v>2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4" t="s">
        <v>13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14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 t="s">
        <v>15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3" t="s">
        <v>16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3" t="s">
        <v>17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3" t="s">
        <v>2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5" t="s">
        <v>18</v>
      </c>
      <c r="B22" s="2"/>
      <c r="C22" s="2"/>
      <c r="D22" s="2"/>
      <c r="E22" s="2"/>
      <c r="F22" s="2"/>
      <c r="G22" s="2"/>
      <c r="H22" s="2"/>
      <c r="I22" s="2"/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 zoomScale="100" zoomScaleNormal="10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2" customWidth="1"/>
    <col min="3" max="3" width="28" customWidth="1"/>
    <col min="4" max="4" width="14" customWidth="1"/>
    <col min="5" max="5" width="26" customWidth="1"/>
    <col min="6" max="7" width="18" customWidth="1"/>
    <col min="8" max="8" width="14" customWidth="1"/>
  </cols>
  <sheetData>
    <row r="1" spans="1:9" x14ac:dyDescent="0.25">
      <c r="A1" s="6" t="s">
        <v>19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 t="s">
        <v>20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ht="32" customHeight="1" spans="1:9" s="8" customFormat="1" x14ac:dyDescent="0.25">
      <c r="A4" s="9" t="s">
        <v>21</v>
      </c>
      <c r="B4" s="9" t="s">
        <v>22</v>
      </c>
      <c r="C4" s="9" t="s">
        <v>23</v>
      </c>
      <c r="D4" s="9" t="s">
        <v>24</v>
      </c>
      <c r="E4" s="9" t="s">
        <v>25</v>
      </c>
      <c r="F4" s="9" t="s">
        <v>26</v>
      </c>
      <c r="G4" s="9" t="s">
        <v>27</v>
      </c>
      <c r="H4" s="9" t="s">
        <v>28</v>
      </c>
      <c r="I4" s="10"/>
    </row>
    <row r="5" spans="1:9" x14ac:dyDescent="0.25">
      <c r="A5" s="11"/>
      <c r="B5" s="11"/>
      <c r="C5" s="11"/>
      <c r="D5" s="11"/>
      <c r="E5" s="11"/>
      <c r="F5" s="11"/>
      <c r="G5" s="11"/>
      <c r="H5" s="12" t="str">
        <f>IF(A5="","",IF(OR(D5="No",F5="No",G5="No"),"Fix now",IF(COUNTA(D5,F5,G5)&lt;3,"Unchecked","OK")))</f>
        <v/>
      </c>
      <c r="I5" s="2"/>
    </row>
    <row r="6" spans="1:9" x14ac:dyDescent="0.25">
      <c r="A6" s="11"/>
      <c r="B6" s="11"/>
      <c r="C6" s="11"/>
      <c r="D6" s="11"/>
      <c r="E6" s="11"/>
      <c r="F6" s="11"/>
      <c r="G6" s="11"/>
      <c r="H6" s="12" t="str">
        <f>IF(A6="","",IF(OR(D6="No",F6="No",G6="No"),"Fix now",IF(COUNTA(D6,F6,G6)&lt;3,"Unchecked","OK")))</f>
        <v/>
      </c>
      <c r="I6" s="2"/>
    </row>
    <row r="7" spans="1:9" x14ac:dyDescent="0.25">
      <c r="A7" s="11"/>
      <c r="B7" s="11"/>
      <c r="C7" s="11"/>
      <c r="D7" s="11"/>
      <c r="E7" s="11"/>
      <c r="F7" s="11"/>
      <c r="G7" s="11"/>
      <c r="H7" s="12" t="str">
        <f>IF(A7="","",IF(OR(D7="No",F7="No",G7="No"),"Fix now",IF(COUNTA(D7,F7,G7)&lt;3,"Unchecked","OK")))</f>
        <v/>
      </c>
      <c r="I7" s="2"/>
    </row>
    <row r="8" spans="1:9" x14ac:dyDescent="0.25">
      <c r="A8" s="11"/>
      <c r="B8" s="11"/>
      <c r="C8" s="11"/>
      <c r="D8" s="11"/>
      <c r="E8" s="11"/>
      <c r="F8" s="11"/>
      <c r="G8" s="11"/>
      <c r="H8" s="12" t="str">
        <f>IF(A8="","",IF(OR(D8="No",F8="No",G8="No"),"Fix now",IF(COUNTA(D8,F8,G8)&lt;3,"Unchecked","OK")))</f>
        <v/>
      </c>
      <c r="I8" s="2"/>
    </row>
    <row r="9" spans="1:9" x14ac:dyDescent="0.25">
      <c r="A9" s="11"/>
      <c r="B9" s="11"/>
      <c r="C9" s="11"/>
      <c r="D9" s="11"/>
      <c r="E9" s="11"/>
      <c r="F9" s="11"/>
      <c r="G9" s="11"/>
      <c r="H9" s="12" t="str">
        <f>IF(A9="","",IF(OR(D9="No",F9="No",G9="No"),"Fix now",IF(COUNTA(D9,F9,G9)&lt;3,"Unchecked","OK")))</f>
        <v/>
      </c>
      <c r="I9" s="2"/>
    </row>
    <row r="10" spans="1:9" x14ac:dyDescent="0.25">
      <c r="A10" s="11"/>
      <c r="B10" s="11"/>
      <c r="C10" s="11"/>
      <c r="D10" s="11"/>
      <c r="E10" s="11"/>
      <c r="F10" s="11"/>
      <c r="G10" s="11"/>
      <c r="H10" s="12" t="str">
        <f>IF(A10="","",IF(OR(D10="No",F10="No",G10="No"),"Fix now",IF(COUNTA(D10,F10,G10)&lt;3,"Unchecked","OK")))</f>
        <v/>
      </c>
      <c r="I10" s="2"/>
    </row>
    <row r="11" spans="1:9" x14ac:dyDescent="0.25">
      <c r="A11" s="11"/>
      <c r="B11" s="11"/>
      <c r="C11" s="11"/>
      <c r="D11" s="11"/>
      <c r="E11" s="11"/>
      <c r="F11" s="11"/>
      <c r="G11" s="11"/>
      <c r="H11" s="12" t="str">
        <f>IF(A11="","",IF(OR(D11="No",F11="No",G11="No"),"Fix now",IF(COUNTA(D11,F11,G11)&lt;3,"Unchecked","OK")))</f>
        <v/>
      </c>
      <c r="I11" s="2"/>
    </row>
    <row r="12" spans="1:9" x14ac:dyDescent="0.25">
      <c r="A12" s="11"/>
      <c r="B12" s="11"/>
      <c r="C12" s="11"/>
      <c r="D12" s="11"/>
      <c r="E12" s="11"/>
      <c r="F12" s="11"/>
      <c r="G12" s="11"/>
      <c r="H12" s="12" t="str">
        <f>IF(A12="","",IF(OR(D12="No",F12="No",G12="No"),"Fix now",IF(COUNTA(D12,F12,G12)&lt;3,"Unchecked","OK")))</f>
        <v/>
      </c>
      <c r="I12" s="2"/>
    </row>
    <row r="13" spans="1:9" x14ac:dyDescent="0.25">
      <c r="A13" s="11"/>
      <c r="B13" s="11"/>
      <c r="C13" s="11"/>
      <c r="D13" s="11"/>
      <c r="E13" s="11"/>
      <c r="F13" s="11"/>
      <c r="G13" s="11"/>
      <c r="H13" s="12" t="str">
        <f>IF(A13="","",IF(OR(D13="No",F13="No",G13="No"),"Fix now",IF(COUNTA(D13,F13,G13)&lt;3,"Unchecked","OK")))</f>
        <v/>
      </c>
      <c r="I13" s="2"/>
    </row>
    <row r="14" spans="1:9" x14ac:dyDescent="0.25">
      <c r="A14" s="11"/>
      <c r="B14" s="11"/>
      <c r="C14" s="11"/>
      <c r="D14" s="11"/>
      <c r="E14" s="11"/>
      <c r="F14" s="11"/>
      <c r="G14" s="11"/>
      <c r="H14" s="12" t="str">
        <f>IF(A14="","",IF(OR(D14="No",F14="No",G14="No"),"Fix now",IF(COUNTA(D14,F14,G14)&lt;3,"Unchecked","OK")))</f>
        <v/>
      </c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s="13" customFormat="1" x14ac:dyDescent="0.25">
      <c r="A16" s="14" t="s">
        <v>29</v>
      </c>
      <c r="B16" s="14"/>
      <c r="C16" s="14"/>
      <c r="D16" s="14"/>
      <c r="E16" s="14"/>
      <c r="F16" s="14"/>
      <c r="G16" s="14"/>
      <c r="H16" s="14"/>
      <c r="I16" s="15"/>
    </row>
    <row r="17" spans="1:9" s="8" customFormat="1" x14ac:dyDescent="0.25">
      <c r="A17" s="9" t="s">
        <v>21</v>
      </c>
      <c r="B17" s="9" t="s">
        <v>30</v>
      </c>
      <c r="C17" s="9" t="s">
        <v>31</v>
      </c>
      <c r="D17" s="9" t="s">
        <v>2</v>
      </c>
      <c r="E17" s="9" t="s">
        <v>32</v>
      </c>
      <c r="F17" s="9" t="s">
        <v>33</v>
      </c>
      <c r="G17" s="9" t="s">
        <v>2</v>
      </c>
      <c r="H17" s="9" t="s">
        <v>2</v>
      </c>
      <c r="I17" s="10"/>
    </row>
    <row r="18" spans="1:9" x14ac:dyDescent="0.25">
      <c r="A18" s="11"/>
      <c r="B18" s="11"/>
      <c r="C18" s="11"/>
      <c r="D18" s="2"/>
      <c r="E18" s="11"/>
      <c r="F18" s="11"/>
      <c r="G18" s="2"/>
      <c r="H18" s="2"/>
      <c r="I18" s="2"/>
    </row>
    <row r="19" spans="1:9" x14ac:dyDescent="0.25">
      <c r="A19" s="11"/>
      <c r="B19" s="11"/>
      <c r="C19" s="11"/>
      <c r="D19" s="2"/>
      <c r="E19" s="11"/>
      <c r="F19" s="11"/>
      <c r="G19" s="2"/>
      <c r="H19" s="2"/>
      <c r="I19" s="2"/>
    </row>
    <row r="20" spans="1:9" x14ac:dyDescent="0.25">
      <c r="A20" s="11"/>
      <c r="B20" s="11"/>
      <c r="C20" s="11"/>
      <c r="D20" s="2"/>
      <c r="E20" s="11"/>
      <c r="F20" s="11"/>
      <c r="G20" s="2"/>
      <c r="H20" s="2"/>
      <c r="I20" s="2"/>
    </row>
    <row r="21" spans="1:9" x14ac:dyDescent="0.25">
      <c r="A21" s="11"/>
      <c r="B21" s="11"/>
      <c r="C21" s="11"/>
      <c r="D21" s="2"/>
      <c r="E21" s="11"/>
      <c r="F21" s="11"/>
      <c r="G21" s="2"/>
      <c r="H21" s="2"/>
      <c r="I21" s="2"/>
    </row>
    <row r="22" spans="1:9" x14ac:dyDescent="0.25">
      <c r="A22" s="11"/>
      <c r="B22" s="11"/>
      <c r="C22" s="11"/>
      <c r="D22" s="2"/>
      <c r="E22" s="11"/>
      <c r="F22" s="11"/>
      <c r="G22" s="2"/>
      <c r="H22" s="2"/>
      <c r="I22" s="2"/>
    </row>
  </sheetData>
  <conditionalFormatting sqref="H5:H14">
    <cfRule type="containsText" dxfId="0" priority="1">
      <formula>NOT(ISERROR(SEARCH("Fix now",H5)))</formula>
    </cfRule>
  </conditionalFormatting>
  <dataValidations count="4">
    <dataValidation type="list" allowBlank="1" sqref="D10:D14">
      <formula1>"Yes,No"</formula1>
    </dataValidation>
    <dataValidation type="list" allowBlank="1" sqref="D5:D14">
      <formula1>"Yes,No"</formula1>
    </dataValidation>
    <dataValidation type="list" allowBlank="1" sqref="F10:G14">
      <formula1>"Yes,No"</formula1>
    </dataValidation>
    <dataValidation type="list" allowBlank="1" sqref="F5:G14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 zoomScale="100" zoomScaleNormal="10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5" width="18" customWidth="1"/>
    <col min="6" max="6" width="20" customWidth="1"/>
    <col min="7" max="7" width="10" customWidth="1"/>
    <col min="8" max="8" width="40" customWidth="1"/>
  </cols>
  <sheetData>
    <row r="1" spans="1:9" x14ac:dyDescent="0.25">
      <c r="A1" s="6" t="s">
        <v>34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 t="s">
        <v>35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ht="48" customHeight="1" spans="1:9" s="8" customFormat="1" x14ac:dyDescent="0.25">
      <c r="A4" s="9" t="s">
        <v>21</v>
      </c>
      <c r="B4" s="9" t="s">
        <v>36</v>
      </c>
      <c r="C4" s="9" t="s">
        <v>37</v>
      </c>
      <c r="D4" s="9" t="s">
        <v>38</v>
      </c>
      <c r="E4" s="9" t="s">
        <v>39</v>
      </c>
      <c r="F4" s="9" t="s">
        <v>40</v>
      </c>
      <c r="G4" s="9" t="s">
        <v>41</v>
      </c>
      <c r="H4" s="9" t="s">
        <v>42</v>
      </c>
      <c r="I4" s="10"/>
    </row>
    <row r="5" spans="1:9" x14ac:dyDescent="0.25">
      <c r="A5" s="11"/>
      <c r="B5" s="11"/>
      <c r="C5" s="11"/>
      <c r="D5" s="11"/>
      <c r="E5" s="11"/>
      <c r="F5" s="11"/>
      <c r="G5" s="12" t="str">
        <f>IF(A5="","",COUNTIF(B5:F5,"Yes")&amp;"/5")</f>
        <v/>
      </c>
      <c r="H5" s="11"/>
      <c r="I5" s="2"/>
    </row>
    <row r="6" spans="1:9" x14ac:dyDescent="0.25">
      <c r="A6" s="11"/>
      <c r="B6" s="11"/>
      <c r="C6" s="11"/>
      <c r="D6" s="11"/>
      <c r="E6" s="11"/>
      <c r="F6" s="11"/>
      <c r="G6" s="12" t="str">
        <f>IF(A6="","",COUNTIF(B6:F6,"Yes")&amp;"/5")</f>
        <v/>
      </c>
      <c r="H6" s="11"/>
      <c r="I6" s="2"/>
    </row>
    <row r="7" spans="1:9" x14ac:dyDescent="0.25">
      <c r="A7" s="11"/>
      <c r="B7" s="11"/>
      <c r="C7" s="11"/>
      <c r="D7" s="11"/>
      <c r="E7" s="11"/>
      <c r="F7" s="11"/>
      <c r="G7" s="12" t="str">
        <f>IF(A7="","",COUNTIF(B7:F7,"Yes")&amp;"/5")</f>
        <v/>
      </c>
      <c r="H7" s="11"/>
      <c r="I7" s="2"/>
    </row>
    <row r="8" spans="1:9" x14ac:dyDescent="0.25">
      <c r="A8" s="11"/>
      <c r="B8" s="11"/>
      <c r="C8" s="11"/>
      <c r="D8" s="11"/>
      <c r="E8" s="11"/>
      <c r="F8" s="11"/>
      <c r="G8" s="12" t="str">
        <f>IF(A8="","",COUNTIF(B8:F8,"Yes")&amp;"/5")</f>
        <v/>
      </c>
      <c r="H8" s="11"/>
      <c r="I8" s="2"/>
    </row>
    <row r="9" spans="1:9" x14ac:dyDescent="0.25">
      <c r="A9" s="11"/>
      <c r="B9" s="11"/>
      <c r="C9" s="11"/>
      <c r="D9" s="11"/>
      <c r="E9" s="11"/>
      <c r="F9" s="11"/>
      <c r="G9" s="12" t="str">
        <f>IF(A9="","",COUNTIF(B9:F9,"Yes")&amp;"/5")</f>
        <v/>
      </c>
      <c r="H9" s="11"/>
      <c r="I9" s="2"/>
    </row>
    <row r="10" spans="1:9" x14ac:dyDescent="0.25">
      <c r="A10" s="11"/>
      <c r="B10" s="11"/>
      <c r="C10" s="11"/>
      <c r="D10" s="11"/>
      <c r="E10" s="11"/>
      <c r="F10" s="11"/>
      <c r="G10" s="12" t="str">
        <f>IF(A10="","",COUNTIF(B10:F10,"Yes")&amp;"/5")</f>
        <v/>
      </c>
      <c r="H10" s="11"/>
      <c r="I10" s="2"/>
    </row>
    <row r="11" spans="1:9" x14ac:dyDescent="0.25">
      <c r="A11" s="11"/>
      <c r="B11" s="11"/>
      <c r="C11" s="11"/>
      <c r="D11" s="11"/>
      <c r="E11" s="11"/>
      <c r="F11" s="11"/>
      <c r="G11" s="12" t="str">
        <f>IF(A11="","",COUNTIF(B11:F11,"Yes")&amp;"/5")</f>
        <v/>
      </c>
      <c r="H11" s="11"/>
      <c r="I11" s="2"/>
    </row>
    <row r="12" spans="1:9" x14ac:dyDescent="0.25">
      <c r="A12" s="11"/>
      <c r="B12" s="11"/>
      <c r="C12" s="11"/>
      <c r="D12" s="11"/>
      <c r="E12" s="11"/>
      <c r="F12" s="11"/>
      <c r="G12" s="12" t="str">
        <f>IF(A12="","",COUNTIF(B12:F12,"Yes")&amp;"/5")</f>
        <v/>
      </c>
      <c r="H12" s="11"/>
      <c r="I12" s="2"/>
    </row>
    <row r="13" spans="1:9" x14ac:dyDescent="0.25">
      <c r="A13" s="11"/>
      <c r="B13" s="11"/>
      <c r="C13" s="11"/>
      <c r="D13" s="11"/>
      <c r="E13" s="11"/>
      <c r="F13" s="11"/>
      <c r="G13" s="12" t="str">
        <f>IF(A13="","",COUNTIF(B13:F13,"Yes")&amp;"/5")</f>
        <v/>
      </c>
      <c r="H13" s="11"/>
      <c r="I13" s="2"/>
    </row>
    <row r="14" spans="1:9" x14ac:dyDescent="0.25">
      <c r="A14" s="11"/>
      <c r="B14" s="11"/>
      <c r="C14" s="11"/>
      <c r="D14" s="11"/>
      <c r="E14" s="11"/>
      <c r="F14" s="11"/>
      <c r="G14" s="12" t="str">
        <f>IF(A14="","",COUNTIF(B14:F14,"Yes")&amp;"/5")</f>
        <v/>
      </c>
      <c r="H14" s="11"/>
      <c r="I14" s="2"/>
    </row>
  </sheetData>
  <dataValidations count="2">
    <dataValidation type="list" allowBlank="1" sqref="B10:F14">
      <formula1>"Yes,No"</formula1>
    </dataValidation>
    <dataValidation type="list" allowBlank="1" sqref="B5:F14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workbookViewId="0" zoomScale="100" zoomScaleNormal="10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12" customWidth="1"/>
    <col min="4" max="4" width="22" customWidth="1"/>
    <col min="5" max="5" width="14" customWidth="1"/>
    <col min="6" max="6" width="58" customWidth="1"/>
    <col min="7" max="7" width="14" customWidth="1"/>
    <col min="8" max="8" width="12" customWidth="1"/>
  </cols>
  <sheetData>
    <row r="1" spans="1:9" x14ac:dyDescent="0.25">
      <c r="A1" s="6" t="s">
        <v>43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 t="s">
        <v>44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16" t="s">
        <v>45</v>
      </c>
      <c r="B3" s="11"/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s="13" customFormat="1" x14ac:dyDescent="0.25">
      <c r="A5" s="14" t="s">
        <v>46</v>
      </c>
      <c r="B5" s="14"/>
      <c r="C5" s="14"/>
      <c r="D5" s="14"/>
      <c r="E5" s="14"/>
      <c r="F5" s="14"/>
      <c r="G5" s="14"/>
      <c r="H5" s="14"/>
      <c r="I5" s="15"/>
    </row>
    <row r="6" spans="1:9" s="8" customFormat="1" x14ac:dyDescent="0.25">
      <c r="A6" s="9" t="s">
        <v>47</v>
      </c>
      <c r="B6" s="9" t="s">
        <v>48</v>
      </c>
      <c r="C6" s="9" t="s">
        <v>49</v>
      </c>
      <c r="D6" s="9" t="s">
        <v>50</v>
      </c>
      <c r="E6" s="9" t="s">
        <v>51</v>
      </c>
      <c r="F6" s="9" t="s">
        <v>2</v>
      </c>
      <c r="G6" s="9" t="s">
        <v>2</v>
      </c>
      <c r="H6" s="9" t="s">
        <v>2</v>
      </c>
      <c r="I6" s="10"/>
    </row>
    <row r="7" spans="1:9" x14ac:dyDescent="0.25">
      <c r="A7" s="11"/>
      <c r="B7" s="17"/>
      <c r="C7" s="12" t="str">
        <f>IF(A7="","",COUNTIFS($D$30:$D$119,A7,$C$30:$C$119,IF($B$3="","*",$B$3)))</f>
        <v/>
      </c>
      <c r="D7" s="18" t="str">
        <f>IF(OR(A7="",COUNTIFS($D$30:$D$119,"?*",$C$30:$C$119,IF($B$3="","*",$B$3))=0),"",C7/COUNTIFS($D$30:$D$119,"?*",$C$30:$C$119,IF($B$3="","*",$B$3)))</f>
        <v/>
      </c>
      <c r="E7" s="19" t="str">
        <f>IF(OR(D7="",B7=""),"",D7-B7)</f>
        <v/>
      </c>
      <c r="F7" s="12" t="str">
        <f>IF(E7="","",IF(E7&gt;=0.1,"Taking more than planned",IF(E7&lt;=-0.1,"Starved","On plan")))</f>
        <v/>
      </c>
      <c r="G7" s="2"/>
      <c r="H7" s="2"/>
      <c r="I7" s="2"/>
    </row>
    <row r="8" spans="1:9" x14ac:dyDescent="0.25">
      <c r="A8" s="11"/>
      <c r="B8" s="17"/>
      <c r="C8" s="12" t="str">
        <f>IF(A8="","",COUNTIFS($D$30:$D$119,A8,$C$30:$C$119,IF($B$3="","*",$B$3)))</f>
        <v/>
      </c>
      <c r="D8" s="18" t="str">
        <f>IF(OR(A8="",COUNTIFS($D$30:$D$119,"?*",$C$30:$C$119,IF($B$3="","*",$B$3))=0),"",C8/COUNTIFS($D$30:$D$119,"?*",$C$30:$C$119,IF($B$3="","*",$B$3)))</f>
        <v/>
      </c>
      <c r="E8" s="19" t="str">
        <f>IF(OR(D8="",B8=""),"",D8-B8)</f>
        <v/>
      </c>
      <c r="F8" s="12" t="str">
        <f>IF(E8="","",IF(E8&gt;=0.1,"Taking more than planned",IF(E8&lt;=-0.1,"Starved","On plan")))</f>
        <v/>
      </c>
      <c r="G8" s="2"/>
      <c r="H8" s="2"/>
      <c r="I8" s="2"/>
    </row>
    <row r="9" spans="1:9" x14ac:dyDescent="0.25">
      <c r="A9" s="11"/>
      <c r="B9" s="17"/>
      <c r="C9" s="12" t="str">
        <f>IF(A9="","",COUNTIFS($D$30:$D$119,A9,$C$30:$C$119,IF($B$3="","*",$B$3)))</f>
        <v/>
      </c>
      <c r="D9" s="18" t="str">
        <f>IF(OR(A9="",COUNTIFS($D$30:$D$119,"?*",$C$30:$C$119,IF($B$3="","*",$B$3))=0),"",C9/COUNTIFS($D$30:$D$119,"?*",$C$30:$C$119,IF($B$3="","*",$B$3)))</f>
        <v/>
      </c>
      <c r="E9" s="19" t="str">
        <f>IF(OR(D9="",B9=""),"",D9-B9)</f>
        <v/>
      </c>
      <c r="F9" s="12" t="str">
        <f>IF(E9="","",IF(E9&gt;=0.1,"Taking more than planned",IF(E9&lt;=-0.1,"Starved","On plan")))</f>
        <v/>
      </c>
      <c r="G9" s="2"/>
      <c r="H9" s="2"/>
      <c r="I9" s="2"/>
    </row>
    <row r="10" spans="1:9" x14ac:dyDescent="0.25">
      <c r="A10" s="11"/>
      <c r="B10" s="17"/>
      <c r="C10" s="12" t="str">
        <f>IF(A10="","",COUNTIFS($D$30:$D$119,A10,$C$30:$C$119,IF($B$3="","*",$B$3)))</f>
        <v/>
      </c>
      <c r="D10" s="18" t="str">
        <f>IF(OR(A10="",COUNTIFS($D$30:$D$119,"?*",$C$30:$C$119,IF($B$3="","*",$B$3))=0),"",C10/COUNTIFS($D$30:$D$119,"?*",$C$30:$C$119,IF($B$3="","*",$B$3)))</f>
        <v/>
      </c>
      <c r="E10" s="19" t="str">
        <f>IF(OR(D10="",B10=""),"",D10-B10)</f>
        <v/>
      </c>
      <c r="F10" s="12" t="str">
        <f>IF(E10="","",IF(E10&gt;=0.1,"Taking more than planned",IF(E10&lt;=-0.1,"Starved","On plan")))</f>
        <v/>
      </c>
      <c r="G10" s="2"/>
      <c r="H10" s="2"/>
      <c r="I10" s="2"/>
    </row>
    <row r="11" spans="1:9" x14ac:dyDescent="0.25">
      <c r="A11" s="11"/>
      <c r="B11" s="17"/>
      <c r="C11" s="12" t="str">
        <f>IF(A11="","",COUNTIFS($D$30:$D$119,A11,$C$30:$C$119,IF($B$3="","*",$B$3)))</f>
        <v/>
      </c>
      <c r="D11" s="18" t="str">
        <f>IF(OR(A11="",COUNTIFS($D$30:$D$119,"?*",$C$30:$C$119,IF($B$3="","*",$B$3))=0),"",C11/COUNTIFS($D$30:$D$119,"?*",$C$30:$C$119,IF($B$3="","*",$B$3)))</f>
        <v/>
      </c>
      <c r="E11" s="19" t="str">
        <f>IF(OR(D11="",B11=""),"",D11-B11)</f>
        <v/>
      </c>
      <c r="F11" s="12" t="str">
        <f>IF(E11="","",IF(E11&gt;=0.1,"Taking more than planned",IF(E11&lt;=-0.1,"Starved","On plan")))</f>
        <v/>
      </c>
      <c r="G11" s="2"/>
      <c r="H11" s="2"/>
      <c r="I11" s="2"/>
    </row>
    <row r="12" spans="1:9" x14ac:dyDescent="0.25">
      <c r="A12" s="11"/>
      <c r="B12" s="17"/>
      <c r="C12" s="12" t="str">
        <f>IF(A12="","",COUNTIFS($D$30:$D$119,A12,$C$30:$C$119,IF($B$3="","*",$B$3)))</f>
        <v/>
      </c>
      <c r="D12" s="18" t="str">
        <f>IF(OR(A12="",COUNTIFS($D$30:$D$119,"?*",$C$30:$C$119,IF($B$3="","*",$B$3))=0),"",C12/COUNTIFS($D$30:$D$119,"?*",$C$30:$C$119,IF($B$3="","*",$B$3)))</f>
        <v/>
      </c>
      <c r="E12" s="19" t="str">
        <f>IF(OR(D12="",B12=""),"",D12-B12)</f>
        <v/>
      </c>
      <c r="F12" s="12" t="str">
        <f>IF(E12="","",IF(E12&gt;=0.1,"Taking more than planned",IF(E12&lt;=-0.1,"Starved","On plan")))</f>
        <v/>
      </c>
      <c r="G12" s="2"/>
      <c r="H12" s="2"/>
      <c r="I12" s="2"/>
    </row>
    <row r="13" spans="1:9" s="20" customFormat="1" x14ac:dyDescent="0.25">
      <c r="A13" s="16" t="s">
        <v>52</v>
      </c>
      <c r="B13" s="21">
        <f>SUM(B7:B12)</f>
        <v>0</v>
      </c>
      <c r="C13" s="16">
        <f>COUNTIFS($D$30:$D$119,"?*",$C$30:$C$119,IF($B$3="","*",$B$3))</f>
        <v>0</v>
      </c>
      <c r="D13" s="16"/>
      <c r="E13" s="16"/>
      <c r="F13" s="22" t="str">
        <f>IF(ABS(B13-1)&gt;0.001,"Planned shares should add up to 100%","")</f>
        <v>Planned shares should add up to 100%</v>
      </c>
      <c r="G13" s="16"/>
      <c r="H13" s="16"/>
      <c r="I13" s="16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s="13" customFormat="1" x14ac:dyDescent="0.25">
      <c r="A15" s="14" t="s">
        <v>53</v>
      </c>
      <c r="B15" s="14"/>
      <c r="C15" s="14"/>
      <c r="D15" s="14"/>
      <c r="E15" s="14"/>
      <c r="F15" s="14"/>
      <c r="G15" s="14"/>
      <c r="H15" s="14"/>
      <c r="I15" s="15"/>
    </row>
    <row r="16" spans="1:9" s="8" customFormat="1" x14ac:dyDescent="0.25">
      <c r="A16" s="9" t="s">
        <v>54</v>
      </c>
      <c r="B16" s="9" t="s">
        <v>49</v>
      </c>
      <c r="C16" s="9" t="s">
        <v>55</v>
      </c>
      <c r="D16" s="9" t="s">
        <v>2</v>
      </c>
      <c r="E16" s="9" t="s">
        <v>2</v>
      </c>
      <c r="F16" s="9" t="s">
        <v>2</v>
      </c>
      <c r="G16" s="9" t="s">
        <v>2</v>
      </c>
      <c r="H16" s="9" t="s">
        <v>2</v>
      </c>
      <c r="I16" s="10"/>
    </row>
    <row r="17" spans="1:9" x14ac:dyDescent="0.25">
      <c r="A17" s="2" t="s">
        <v>56</v>
      </c>
      <c r="B17" s="12">
        <f>COUNTIFS($E$30:$E$119,A17,$C$30:$C$119,IF($B$3="","*",$B$3))</f>
        <v>0</v>
      </c>
      <c r="C17" s="18" t="str">
        <f>IF(COUNTIFS($D$30:$D$119,"?*",$C$30:$C$119,IF($B$3="","*",$B$3))=0,"",B17/COUNTIFS($D$30:$D$119,"?*",$C$30:$C$119,IF($B$3="","*",$B$3)))</f>
        <v/>
      </c>
      <c r="D17" s="2"/>
      <c r="E17" s="2"/>
      <c r="F17" s="2"/>
      <c r="G17" s="2"/>
      <c r="H17" s="2"/>
      <c r="I17" s="2"/>
    </row>
    <row r="18" spans="1:9" x14ac:dyDescent="0.25">
      <c r="A18" s="2" t="s">
        <v>57</v>
      </c>
      <c r="B18" s="12">
        <f>COUNTIFS($E$30:$E$119,A18,$C$30:$C$119,IF($B$3="","*",$B$3))</f>
        <v>0</v>
      </c>
      <c r="C18" s="18" t="str">
        <f>IF(COUNTIFS($D$30:$D$119,"?*",$C$30:$C$119,IF($B$3="","*",$B$3))=0,"",B18/COUNTIFS($D$30:$D$119,"?*",$C$30:$C$119,IF($B$3="","*",$B$3)))</f>
        <v/>
      </c>
      <c r="D18" s="2"/>
      <c r="E18" s="2"/>
      <c r="F18" s="2"/>
      <c r="G18" s="2"/>
      <c r="H18" s="2"/>
      <c r="I18" s="2"/>
    </row>
    <row r="19" spans="1:9" x14ac:dyDescent="0.25">
      <c r="A19" s="2" t="s">
        <v>58</v>
      </c>
      <c r="B19" s="12">
        <f>COUNTIFS($E$30:$E$119,A19,$C$30:$C$119,IF($B$3="","*",$B$3))</f>
        <v>0</v>
      </c>
      <c r="C19" s="18" t="str">
        <f>IF(COUNTIFS($D$30:$D$119,"?*",$C$30:$C$119,IF($B$3="","*",$B$3))=0,"",B19/COUNTIFS($D$30:$D$119,"?*",$C$30:$C$119,IF($B$3="","*",$B$3)))</f>
        <v/>
      </c>
      <c r="D19" s="2"/>
      <c r="E19" s="2"/>
      <c r="F19" s="2"/>
      <c r="G19" s="2"/>
      <c r="H19" s="2"/>
      <c r="I19" s="2"/>
    </row>
    <row r="20" spans="1:9" x14ac:dyDescent="0.25">
      <c r="A20" s="2" t="s">
        <v>59</v>
      </c>
      <c r="B20" s="12">
        <f>COUNTIFS($E$30:$E$119,A20,$C$30:$C$119,IF($B$3="","*",$B$3))</f>
        <v>0</v>
      </c>
      <c r="C20" s="18" t="str">
        <f>IF(COUNTIFS($D$30:$D$119,"?*",$C$30:$C$119,IF($B$3="","*",$B$3))=0,"",B20/COUNTIFS($D$30:$D$119,"?*",$C$30:$C$119,IF($B$3="","*",$B$3)))</f>
        <v/>
      </c>
      <c r="D20" s="2"/>
      <c r="E20" s="2"/>
      <c r="F20" s="2"/>
      <c r="G20" s="2"/>
      <c r="H20" s="2"/>
      <c r="I20" s="2"/>
    </row>
    <row r="21" spans="1:9" x14ac:dyDescent="0.25">
      <c r="A21" s="2" t="s">
        <v>60</v>
      </c>
      <c r="B21" s="12">
        <f>COUNTIFS($E$30:$E$119,A21,$C$30:$C$119,IF($B$3="","*",$B$3))</f>
        <v>0</v>
      </c>
      <c r="C21" s="18" t="str">
        <f>IF(COUNTIFS($D$30:$D$119,"?*",$C$30:$C$119,IF($B$3="","*",$B$3))=0,"",B21/COUNTIFS($D$30:$D$119,"?*",$C$30:$C$119,IF($B$3="","*",$B$3)))</f>
        <v/>
      </c>
      <c r="D21" s="2"/>
      <c r="E21" s="2"/>
      <c r="F21" s="2"/>
      <c r="G21" s="2"/>
      <c r="H21" s="2"/>
      <c r="I21" s="2"/>
    </row>
    <row r="22" spans="1:9" x14ac:dyDescent="0.25">
      <c r="A22" s="2" t="s">
        <v>61</v>
      </c>
      <c r="B22" s="12">
        <f>COUNTIFS($E$30:$E$119,A22,$C$30:$C$119,IF($B$3="","*",$B$3))</f>
        <v>0</v>
      </c>
      <c r="C22" s="18" t="str">
        <f>IF(COUNTIFS($D$30:$D$119,"?*",$C$30:$C$119,IF($B$3="","*",$B$3))=0,"",B22/COUNTIFS($D$30:$D$119,"?*",$C$30:$C$119,IF($B$3="","*",$B$3)))</f>
        <v/>
      </c>
      <c r="D22" s="2"/>
      <c r="E22" s="2"/>
      <c r="F22" s="2"/>
      <c r="G22" s="2"/>
      <c r="H22" s="2"/>
      <c r="I22" s="2"/>
    </row>
    <row r="23" spans="1:9" x14ac:dyDescent="0.25">
      <c r="A23" s="2" t="s">
        <v>62</v>
      </c>
      <c r="B23" s="12">
        <f>COUNTIFS($E$30:$E$119,A23,$C$30:$C$119,IF($B$3="","*",$B$3))</f>
        <v>0</v>
      </c>
      <c r="C23" s="18" t="str">
        <f>IF(COUNTIFS($D$30:$D$119,"?*",$C$30:$C$119,IF($B$3="","*",$B$3))=0,"",B23/COUNTIFS($D$30:$D$119,"?*",$C$30:$C$119,IF($B$3="","*",$B$3)))</f>
        <v/>
      </c>
      <c r="D23" s="2"/>
      <c r="E23" s="2"/>
      <c r="F23" s="2"/>
      <c r="G23" s="2"/>
      <c r="H23" s="2"/>
      <c r="I23" s="2"/>
    </row>
    <row r="24" spans="1:9" x14ac:dyDescent="0.25">
      <c r="A24" s="2" t="s">
        <v>63</v>
      </c>
      <c r="B24" s="12">
        <f>COUNTIFS($E$30:$E$119,A24,$C$30:$C$119,IF($B$3="","*",$B$3))</f>
        <v>0</v>
      </c>
      <c r="C24" s="18" t="str">
        <f>IF(COUNTIFS($D$30:$D$119,"?*",$C$30:$C$119,IF($B$3="","*",$B$3))=0,"",B24/COUNTIFS($D$30:$D$119,"?*",$C$30:$C$119,IF($B$3="","*",$B$3)))</f>
        <v/>
      </c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16" t="s">
        <v>64</v>
      </c>
      <c r="B26" s="18" t="str">
        <f>IF(COUNTIFS($D$30:$D$119,"?*",$C$30:$C$119,IF($B$3="","*",$B$3))=0,"",COUNTIFS($G$30:$G$119,"Yes",$C$30:$C$119,IF($B$3="","*",$B$3))/COUNTIFS($D$30:$D$119,"?*",$C$30:$C$119,IF($B$3="","*",$B$3)))</f>
        <v/>
      </c>
      <c r="C26" s="2"/>
      <c r="D26" s="2"/>
      <c r="E26" s="2"/>
      <c r="F26" s="2"/>
      <c r="G26" s="2"/>
      <c r="H26" s="2"/>
      <c r="I26" s="2"/>
    </row>
    <row r="27" spans="1:9" x14ac:dyDescent="0.25">
      <c r="A27" s="16" t="s">
        <v>65</v>
      </c>
      <c r="B27" s="18" t="str">
        <f>IF(COUNTIFS($D$30:$D$119,"?*",$C$30:$C$119,IF($B$3="","*",$B$3))=0,"",COUNTIFS($H$30:$H$119,"Yes",$C$30:$C$119,IF($B$3="","*",$B$3))/COUNTIFS($D$30:$D$119,"?*",$C$30:$C$119,IF($B$3="","*",$B$3)))</f>
        <v/>
      </c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ht="32" customHeight="1" spans="1:9" s="8" customFormat="1" x14ac:dyDescent="0.25">
      <c r="A29" s="9" t="s">
        <v>66</v>
      </c>
      <c r="B29" s="9" t="s">
        <v>67</v>
      </c>
      <c r="C29" s="9" t="s">
        <v>21</v>
      </c>
      <c r="D29" s="9" t="s">
        <v>47</v>
      </c>
      <c r="E29" s="9" t="s">
        <v>54</v>
      </c>
      <c r="F29" s="9" t="s">
        <v>68</v>
      </c>
      <c r="G29" s="9" t="s">
        <v>69</v>
      </c>
      <c r="H29" s="9" t="s">
        <v>70</v>
      </c>
      <c r="I29" s="10"/>
    </row>
    <row r="30" spans="1:9" x14ac:dyDescent="0.25">
      <c r="A30" s="23">
        <v>1</v>
      </c>
      <c r="B30" s="24"/>
      <c r="C30" s="11"/>
      <c r="D30" s="11"/>
      <c r="E30" s="11"/>
      <c r="F30" s="11"/>
      <c r="G30" s="11"/>
      <c r="H30" s="11"/>
      <c r="I30" s="2"/>
    </row>
    <row r="31" spans="1:9" x14ac:dyDescent="0.25">
      <c r="A31" s="23">
        <v>2</v>
      </c>
      <c r="B31" s="24"/>
      <c r="C31" s="11"/>
      <c r="D31" s="11"/>
      <c r="E31" s="11"/>
      <c r="F31" s="11"/>
      <c r="G31" s="11"/>
      <c r="H31" s="11"/>
      <c r="I31" s="2"/>
    </row>
    <row r="32" spans="1:9" x14ac:dyDescent="0.25">
      <c r="A32" s="23">
        <v>3</v>
      </c>
      <c r="B32" s="24"/>
      <c r="C32" s="11"/>
      <c r="D32" s="11"/>
      <c r="E32" s="11"/>
      <c r="F32" s="11"/>
      <c r="G32" s="11"/>
      <c r="H32" s="11"/>
      <c r="I32" s="2"/>
    </row>
    <row r="33" spans="1:9" x14ac:dyDescent="0.25">
      <c r="A33" s="23">
        <v>4</v>
      </c>
      <c r="B33" s="24"/>
      <c r="C33" s="11"/>
      <c r="D33" s="11"/>
      <c r="E33" s="11"/>
      <c r="F33" s="11"/>
      <c r="G33" s="11"/>
      <c r="H33" s="11"/>
      <c r="I33" s="2"/>
    </row>
    <row r="34" spans="1:9" x14ac:dyDescent="0.25">
      <c r="A34" s="23">
        <v>5</v>
      </c>
      <c r="B34" s="24"/>
      <c r="C34" s="11"/>
      <c r="D34" s="11"/>
      <c r="E34" s="11"/>
      <c r="F34" s="11"/>
      <c r="G34" s="11"/>
      <c r="H34" s="11"/>
      <c r="I34" s="2"/>
    </row>
    <row r="35" spans="1:9" x14ac:dyDescent="0.25">
      <c r="A35" s="23">
        <v>6</v>
      </c>
      <c r="B35" s="24"/>
      <c r="C35" s="11"/>
      <c r="D35" s="11"/>
      <c r="E35" s="11"/>
      <c r="F35" s="11"/>
      <c r="G35" s="11"/>
      <c r="H35" s="11"/>
      <c r="I35" s="2"/>
    </row>
    <row r="36" spans="1:9" x14ac:dyDescent="0.25">
      <c r="A36" s="23">
        <v>7</v>
      </c>
      <c r="B36" s="24"/>
      <c r="C36" s="11"/>
      <c r="D36" s="11"/>
      <c r="E36" s="11"/>
      <c r="F36" s="11"/>
      <c r="G36" s="11"/>
      <c r="H36" s="11"/>
      <c r="I36" s="2"/>
    </row>
    <row r="37" spans="1:9" x14ac:dyDescent="0.25">
      <c r="A37" s="23">
        <v>8</v>
      </c>
      <c r="B37" s="24"/>
      <c r="C37" s="11"/>
      <c r="D37" s="11"/>
      <c r="E37" s="11"/>
      <c r="F37" s="11"/>
      <c r="G37" s="11"/>
      <c r="H37" s="11"/>
      <c r="I37" s="2"/>
    </row>
    <row r="38" spans="1:9" x14ac:dyDescent="0.25">
      <c r="A38" s="23">
        <v>9</v>
      </c>
      <c r="B38" s="24"/>
      <c r="C38" s="11"/>
      <c r="D38" s="11"/>
      <c r="E38" s="11"/>
      <c r="F38" s="11"/>
      <c r="G38" s="11"/>
      <c r="H38" s="11"/>
      <c r="I38" s="2"/>
    </row>
    <row r="39" spans="1:9" x14ac:dyDescent="0.25">
      <c r="A39" s="23">
        <v>10</v>
      </c>
      <c r="B39" s="24"/>
      <c r="C39" s="11"/>
      <c r="D39" s="11"/>
      <c r="E39" s="11"/>
      <c r="F39" s="11"/>
      <c r="G39" s="11"/>
      <c r="H39" s="11"/>
      <c r="I39" s="2"/>
    </row>
    <row r="40" spans="1:9" x14ac:dyDescent="0.25">
      <c r="A40" s="23">
        <v>11</v>
      </c>
      <c r="B40" s="24"/>
      <c r="C40" s="11"/>
      <c r="D40" s="11"/>
      <c r="E40" s="11"/>
      <c r="F40" s="11"/>
      <c r="G40" s="11"/>
      <c r="H40" s="11"/>
      <c r="I40" s="2"/>
    </row>
    <row r="41" spans="1:9" x14ac:dyDescent="0.25">
      <c r="A41" s="23">
        <v>12</v>
      </c>
      <c r="B41" s="24"/>
      <c r="C41" s="11"/>
      <c r="D41" s="11"/>
      <c r="E41" s="11"/>
      <c r="F41" s="11"/>
      <c r="G41" s="11"/>
      <c r="H41" s="11"/>
      <c r="I41" s="2"/>
    </row>
    <row r="42" spans="1:9" x14ac:dyDescent="0.25">
      <c r="A42" s="23">
        <v>13</v>
      </c>
      <c r="B42" s="24"/>
      <c r="C42" s="11"/>
      <c r="D42" s="11"/>
      <c r="E42" s="11"/>
      <c r="F42" s="11"/>
      <c r="G42" s="11"/>
      <c r="H42" s="11"/>
      <c r="I42" s="2"/>
    </row>
    <row r="43" spans="1:9" x14ac:dyDescent="0.25">
      <c r="A43" s="23">
        <v>14</v>
      </c>
      <c r="B43" s="24"/>
      <c r="C43" s="11"/>
      <c r="D43" s="11"/>
      <c r="E43" s="11"/>
      <c r="F43" s="11"/>
      <c r="G43" s="11"/>
      <c r="H43" s="11"/>
      <c r="I43" s="2"/>
    </row>
    <row r="44" spans="1:9" x14ac:dyDescent="0.25">
      <c r="A44" s="23">
        <v>15</v>
      </c>
      <c r="B44" s="24"/>
      <c r="C44" s="11"/>
      <c r="D44" s="11"/>
      <c r="E44" s="11"/>
      <c r="F44" s="11"/>
      <c r="G44" s="11"/>
      <c r="H44" s="11"/>
      <c r="I44" s="2"/>
    </row>
    <row r="45" spans="1:9" x14ac:dyDescent="0.25">
      <c r="A45" s="23">
        <v>16</v>
      </c>
      <c r="B45" s="24"/>
      <c r="C45" s="11"/>
      <c r="D45" s="11"/>
      <c r="E45" s="11"/>
      <c r="F45" s="11"/>
      <c r="G45" s="11"/>
      <c r="H45" s="11"/>
      <c r="I45" s="2"/>
    </row>
    <row r="46" spans="1:9" x14ac:dyDescent="0.25">
      <c r="A46" s="23">
        <v>17</v>
      </c>
      <c r="B46" s="24"/>
      <c r="C46" s="11"/>
      <c r="D46" s="11"/>
      <c r="E46" s="11"/>
      <c r="F46" s="11"/>
      <c r="G46" s="11"/>
      <c r="H46" s="11"/>
      <c r="I46" s="2"/>
    </row>
    <row r="47" spans="1:9" x14ac:dyDescent="0.25">
      <c r="A47" s="23">
        <v>18</v>
      </c>
      <c r="B47" s="24"/>
      <c r="C47" s="11"/>
      <c r="D47" s="11"/>
      <c r="E47" s="11"/>
      <c r="F47" s="11"/>
      <c r="G47" s="11"/>
      <c r="H47" s="11"/>
      <c r="I47" s="2"/>
    </row>
    <row r="48" spans="1:9" x14ac:dyDescent="0.25">
      <c r="A48" s="23">
        <v>19</v>
      </c>
      <c r="B48" s="24"/>
      <c r="C48" s="11"/>
      <c r="D48" s="11"/>
      <c r="E48" s="11"/>
      <c r="F48" s="11"/>
      <c r="G48" s="11"/>
      <c r="H48" s="11"/>
      <c r="I48" s="2"/>
    </row>
    <row r="49" spans="1:9" x14ac:dyDescent="0.25">
      <c r="A49" s="23">
        <v>20</v>
      </c>
      <c r="B49" s="24"/>
      <c r="C49" s="11"/>
      <c r="D49" s="11"/>
      <c r="E49" s="11"/>
      <c r="F49" s="11"/>
      <c r="G49" s="11"/>
      <c r="H49" s="11"/>
      <c r="I49" s="2"/>
    </row>
    <row r="50" spans="1:9" x14ac:dyDescent="0.25">
      <c r="A50" s="23">
        <v>21</v>
      </c>
      <c r="B50" s="24"/>
      <c r="C50" s="11"/>
      <c r="D50" s="11"/>
      <c r="E50" s="11"/>
      <c r="F50" s="11"/>
      <c r="G50" s="11"/>
      <c r="H50" s="11"/>
      <c r="I50" s="2"/>
    </row>
    <row r="51" spans="1:9" x14ac:dyDescent="0.25">
      <c r="A51" s="23">
        <v>22</v>
      </c>
      <c r="B51" s="24"/>
      <c r="C51" s="11"/>
      <c r="D51" s="11"/>
      <c r="E51" s="11"/>
      <c r="F51" s="11"/>
      <c r="G51" s="11"/>
      <c r="H51" s="11"/>
      <c r="I51" s="2"/>
    </row>
    <row r="52" spans="1:9" x14ac:dyDescent="0.25">
      <c r="A52" s="23">
        <v>23</v>
      </c>
      <c r="B52" s="24"/>
      <c r="C52" s="11"/>
      <c r="D52" s="11"/>
      <c r="E52" s="11"/>
      <c r="F52" s="11"/>
      <c r="G52" s="11"/>
      <c r="H52" s="11"/>
      <c r="I52" s="2"/>
    </row>
    <row r="53" spans="1:9" x14ac:dyDescent="0.25">
      <c r="A53" s="23">
        <v>24</v>
      </c>
      <c r="B53" s="24"/>
      <c r="C53" s="11"/>
      <c r="D53" s="11"/>
      <c r="E53" s="11"/>
      <c r="F53" s="11"/>
      <c r="G53" s="11"/>
      <c r="H53" s="11"/>
      <c r="I53" s="2"/>
    </row>
    <row r="54" spans="1:9" x14ac:dyDescent="0.25">
      <c r="A54" s="23">
        <v>25</v>
      </c>
      <c r="B54" s="24"/>
      <c r="C54" s="11"/>
      <c r="D54" s="11"/>
      <c r="E54" s="11"/>
      <c r="F54" s="11"/>
      <c r="G54" s="11"/>
      <c r="H54" s="11"/>
      <c r="I54" s="2"/>
    </row>
    <row r="55" spans="1:9" x14ac:dyDescent="0.25">
      <c r="A55" s="23">
        <v>26</v>
      </c>
      <c r="B55" s="24"/>
      <c r="C55" s="11"/>
      <c r="D55" s="11"/>
      <c r="E55" s="11"/>
      <c r="F55" s="11"/>
      <c r="G55" s="11"/>
      <c r="H55" s="11"/>
      <c r="I55" s="2"/>
    </row>
    <row r="56" spans="1:9" x14ac:dyDescent="0.25">
      <c r="A56" s="23">
        <v>27</v>
      </c>
      <c r="B56" s="24"/>
      <c r="C56" s="11"/>
      <c r="D56" s="11"/>
      <c r="E56" s="11"/>
      <c r="F56" s="11"/>
      <c r="G56" s="11"/>
      <c r="H56" s="11"/>
      <c r="I56" s="2"/>
    </row>
    <row r="57" spans="1:9" x14ac:dyDescent="0.25">
      <c r="A57" s="23">
        <v>28</v>
      </c>
      <c r="B57" s="24"/>
      <c r="C57" s="11"/>
      <c r="D57" s="11"/>
      <c r="E57" s="11"/>
      <c r="F57" s="11"/>
      <c r="G57" s="11"/>
      <c r="H57" s="11"/>
      <c r="I57" s="2"/>
    </row>
    <row r="58" spans="1:9" x14ac:dyDescent="0.25">
      <c r="A58" s="23">
        <v>29</v>
      </c>
      <c r="B58" s="24"/>
      <c r="C58" s="11"/>
      <c r="D58" s="11"/>
      <c r="E58" s="11"/>
      <c r="F58" s="11"/>
      <c r="G58" s="11"/>
      <c r="H58" s="11"/>
      <c r="I58" s="2"/>
    </row>
    <row r="59" spans="1:9" x14ac:dyDescent="0.25">
      <c r="A59" s="23">
        <v>30</v>
      </c>
      <c r="B59" s="24"/>
      <c r="C59" s="11"/>
      <c r="D59" s="11"/>
      <c r="E59" s="11"/>
      <c r="F59" s="11"/>
      <c r="G59" s="11"/>
      <c r="H59" s="11"/>
      <c r="I59" s="2"/>
    </row>
    <row r="60" spans="1:9" x14ac:dyDescent="0.25">
      <c r="A60" s="23">
        <v>31</v>
      </c>
      <c r="B60" s="24"/>
      <c r="C60" s="11"/>
      <c r="D60" s="11"/>
      <c r="E60" s="11"/>
      <c r="F60" s="11"/>
      <c r="G60" s="11"/>
      <c r="H60" s="11"/>
      <c r="I60" s="2"/>
    </row>
    <row r="61" spans="1:9" x14ac:dyDescent="0.25">
      <c r="A61" s="23">
        <v>32</v>
      </c>
      <c r="B61" s="24"/>
      <c r="C61" s="11"/>
      <c r="D61" s="11"/>
      <c r="E61" s="11"/>
      <c r="F61" s="11"/>
      <c r="G61" s="11"/>
      <c r="H61" s="11"/>
      <c r="I61" s="2"/>
    </row>
    <row r="62" spans="1:9" x14ac:dyDescent="0.25">
      <c r="A62" s="23">
        <v>33</v>
      </c>
      <c r="B62" s="24"/>
      <c r="C62" s="11"/>
      <c r="D62" s="11"/>
      <c r="E62" s="11"/>
      <c r="F62" s="11"/>
      <c r="G62" s="11"/>
      <c r="H62" s="11"/>
      <c r="I62" s="2"/>
    </row>
    <row r="63" spans="1:9" x14ac:dyDescent="0.25">
      <c r="A63" s="23">
        <v>34</v>
      </c>
      <c r="B63" s="24"/>
      <c r="C63" s="11"/>
      <c r="D63" s="11"/>
      <c r="E63" s="11"/>
      <c r="F63" s="11"/>
      <c r="G63" s="11"/>
      <c r="H63" s="11"/>
      <c r="I63" s="2"/>
    </row>
    <row r="64" spans="1:9" x14ac:dyDescent="0.25">
      <c r="A64" s="23">
        <v>35</v>
      </c>
      <c r="B64" s="24"/>
      <c r="C64" s="11"/>
      <c r="D64" s="11"/>
      <c r="E64" s="11"/>
      <c r="F64" s="11"/>
      <c r="G64" s="11"/>
      <c r="H64" s="11"/>
      <c r="I64" s="2"/>
    </row>
    <row r="65" spans="1:9" x14ac:dyDescent="0.25">
      <c r="A65" s="23">
        <v>36</v>
      </c>
      <c r="B65" s="24"/>
      <c r="C65" s="11"/>
      <c r="D65" s="11"/>
      <c r="E65" s="11"/>
      <c r="F65" s="11"/>
      <c r="G65" s="11"/>
      <c r="H65" s="11"/>
      <c r="I65" s="2"/>
    </row>
    <row r="66" spans="1:9" x14ac:dyDescent="0.25">
      <c r="A66" s="23">
        <v>37</v>
      </c>
      <c r="B66" s="24"/>
      <c r="C66" s="11"/>
      <c r="D66" s="11"/>
      <c r="E66" s="11"/>
      <c r="F66" s="11"/>
      <c r="G66" s="11"/>
      <c r="H66" s="11"/>
      <c r="I66" s="2"/>
    </row>
    <row r="67" spans="1:9" x14ac:dyDescent="0.25">
      <c r="A67" s="23">
        <v>38</v>
      </c>
      <c r="B67" s="24"/>
      <c r="C67" s="11"/>
      <c r="D67" s="11"/>
      <c r="E67" s="11"/>
      <c r="F67" s="11"/>
      <c r="G67" s="11"/>
      <c r="H67" s="11"/>
      <c r="I67" s="2"/>
    </row>
    <row r="68" spans="1:9" x14ac:dyDescent="0.25">
      <c r="A68" s="23">
        <v>39</v>
      </c>
      <c r="B68" s="24"/>
      <c r="C68" s="11"/>
      <c r="D68" s="11"/>
      <c r="E68" s="11"/>
      <c r="F68" s="11"/>
      <c r="G68" s="11"/>
      <c r="H68" s="11"/>
      <c r="I68" s="2"/>
    </row>
    <row r="69" spans="1:9" x14ac:dyDescent="0.25">
      <c r="A69" s="23">
        <v>40</v>
      </c>
      <c r="B69" s="24"/>
      <c r="C69" s="11"/>
      <c r="D69" s="11"/>
      <c r="E69" s="11"/>
      <c r="F69" s="11"/>
      <c r="G69" s="11"/>
      <c r="H69" s="11"/>
      <c r="I69" s="2"/>
    </row>
    <row r="70" spans="1:9" x14ac:dyDescent="0.25">
      <c r="A70" s="23">
        <v>41</v>
      </c>
      <c r="B70" s="24"/>
      <c r="C70" s="11"/>
      <c r="D70" s="11"/>
      <c r="E70" s="11"/>
      <c r="F70" s="11"/>
      <c r="G70" s="11"/>
      <c r="H70" s="11"/>
      <c r="I70" s="2"/>
    </row>
    <row r="71" spans="1:9" x14ac:dyDescent="0.25">
      <c r="A71" s="23">
        <v>42</v>
      </c>
      <c r="B71" s="24"/>
      <c r="C71" s="11"/>
      <c r="D71" s="11"/>
      <c r="E71" s="11"/>
      <c r="F71" s="11"/>
      <c r="G71" s="11"/>
      <c r="H71" s="11"/>
      <c r="I71" s="2"/>
    </row>
    <row r="72" spans="1:9" x14ac:dyDescent="0.25">
      <c r="A72" s="23">
        <v>43</v>
      </c>
      <c r="B72" s="24"/>
      <c r="C72" s="11"/>
      <c r="D72" s="11"/>
      <c r="E72" s="11"/>
      <c r="F72" s="11"/>
      <c r="G72" s="11"/>
      <c r="H72" s="11"/>
      <c r="I72" s="2"/>
    </row>
    <row r="73" spans="1:9" x14ac:dyDescent="0.25">
      <c r="A73" s="23">
        <v>44</v>
      </c>
      <c r="B73" s="24"/>
      <c r="C73" s="11"/>
      <c r="D73" s="11"/>
      <c r="E73" s="11"/>
      <c r="F73" s="11"/>
      <c r="G73" s="11"/>
      <c r="H73" s="11"/>
      <c r="I73" s="2"/>
    </row>
    <row r="74" spans="1:9" x14ac:dyDescent="0.25">
      <c r="A74" s="23">
        <v>45</v>
      </c>
      <c r="B74" s="24"/>
      <c r="C74" s="11"/>
      <c r="D74" s="11"/>
      <c r="E74" s="11"/>
      <c r="F74" s="11"/>
      <c r="G74" s="11"/>
      <c r="H74" s="11"/>
      <c r="I74" s="2"/>
    </row>
    <row r="75" spans="1:9" x14ac:dyDescent="0.25">
      <c r="A75" s="23">
        <v>46</v>
      </c>
      <c r="B75" s="24"/>
      <c r="C75" s="11"/>
      <c r="D75" s="11"/>
      <c r="E75" s="11"/>
      <c r="F75" s="11"/>
      <c r="G75" s="11"/>
      <c r="H75" s="11"/>
      <c r="I75" s="2"/>
    </row>
    <row r="76" spans="1:9" x14ac:dyDescent="0.25">
      <c r="A76" s="23">
        <v>47</v>
      </c>
      <c r="B76" s="24"/>
      <c r="C76" s="11"/>
      <c r="D76" s="11"/>
      <c r="E76" s="11"/>
      <c r="F76" s="11"/>
      <c r="G76" s="11"/>
      <c r="H76" s="11"/>
      <c r="I76" s="2"/>
    </row>
    <row r="77" spans="1:9" x14ac:dyDescent="0.25">
      <c r="A77" s="23">
        <v>48</v>
      </c>
      <c r="B77" s="24"/>
      <c r="C77" s="11"/>
      <c r="D77" s="11"/>
      <c r="E77" s="11"/>
      <c r="F77" s="11"/>
      <c r="G77" s="11"/>
      <c r="H77" s="11"/>
      <c r="I77" s="2"/>
    </row>
    <row r="78" spans="1:9" x14ac:dyDescent="0.25">
      <c r="A78" s="23">
        <v>49</v>
      </c>
      <c r="B78" s="24"/>
      <c r="C78" s="11"/>
      <c r="D78" s="11"/>
      <c r="E78" s="11"/>
      <c r="F78" s="11"/>
      <c r="G78" s="11"/>
      <c r="H78" s="11"/>
      <c r="I78" s="2"/>
    </row>
    <row r="79" spans="1:9" x14ac:dyDescent="0.25">
      <c r="A79" s="23">
        <v>50</v>
      </c>
      <c r="B79" s="24"/>
      <c r="C79" s="11"/>
      <c r="D79" s="11"/>
      <c r="E79" s="11"/>
      <c r="F79" s="11"/>
      <c r="G79" s="11"/>
      <c r="H79" s="11"/>
      <c r="I79" s="2"/>
    </row>
    <row r="80" spans="1:9" x14ac:dyDescent="0.25">
      <c r="A80" s="23">
        <v>51</v>
      </c>
      <c r="B80" s="24"/>
      <c r="C80" s="11"/>
      <c r="D80" s="11"/>
      <c r="E80" s="11"/>
      <c r="F80" s="11"/>
      <c r="G80" s="11"/>
      <c r="H80" s="11"/>
      <c r="I80" s="2"/>
    </row>
    <row r="81" spans="1:9" x14ac:dyDescent="0.25">
      <c r="A81" s="23">
        <v>52</v>
      </c>
      <c r="B81" s="24"/>
      <c r="C81" s="11"/>
      <c r="D81" s="11"/>
      <c r="E81" s="11"/>
      <c r="F81" s="11"/>
      <c r="G81" s="11"/>
      <c r="H81" s="11"/>
      <c r="I81" s="2"/>
    </row>
    <row r="82" spans="1:9" x14ac:dyDescent="0.25">
      <c r="A82" s="23">
        <v>53</v>
      </c>
      <c r="B82" s="24"/>
      <c r="C82" s="11"/>
      <c r="D82" s="11"/>
      <c r="E82" s="11"/>
      <c r="F82" s="11"/>
      <c r="G82" s="11"/>
      <c r="H82" s="11"/>
      <c r="I82" s="2"/>
    </row>
    <row r="83" spans="1:9" x14ac:dyDescent="0.25">
      <c r="A83" s="23">
        <v>54</v>
      </c>
      <c r="B83" s="24"/>
      <c r="C83" s="11"/>
      <c r="D83" s="11"/>
      <c r="E83" s="11"/>
      <c r="F83" s="11"/>
      <c r="G83" s="11"/>
      <c r="H83" s="11"/>
      <c r="I83" s="2"/>
    </row>
    <row r="84" spans="1:9" x14ac:dyDescent="0.25">
      <c r="A84" s="23">
        <v>55</v>
      </c>
      <c r="B84" s="24"/>
      <c r="C84" s="11"/>
      <c r="D84" s="11"/>
      <c r="E84" s="11"/>
      <c r="F84" s="11"/>
      <c r="G84" s="11"/>
      <c r="H84" s="11"/>
      <c r="I84" s="2"/>
    </row>
    <row r="85" spans="1:9" x14ac:dyDescent="0.25">
      <c r="A85" s="23">
        <v>56</v>
      </c>
      <c r="B85" s="24"/>
      <c r="C85" s="11"/>
      <c r="D85" s="11"/>
      <c r="E85" s="11"/>
      <c r="F85" s="11"/>
      <c r="G85" s="11"/>
      <c r="H85" s="11"/>
      <c r="I85" s="2"/>
    </row>
    <row r="86" spans="1:9" x14ac:dyDescent="0.25">
      <c r="A86" s="23">
        <v>57</v>
      </c>
      <c r="B86" s="24"/>
      <c r="C86" s="11"/>
      <c r="D86" s="11"/>
      <c r="E86" s="11"/>
      <c r="F86" s="11"/>
      <c r="G86" s="11"/>
      <c r="H86" s="11"/>
      <c r="I86" s="2"/>
    </row>
    <row r="87" spans="1:9" x14ac:dyDescent="0.25">
      <c r="A87" s="23">
        <v>58</v>
      </c>
      <c r="B87" s="24"/>
      <c r="C87" s="11"/>
      <c r="D87" s="11"/>
      <c r="E87" s="11"/>
      <c r="F87" s="11"/>
      <c r="G87" s="11"/>
      <c r="H87" s="11"/>
      <c r="I87" s="2"/>
    </row>
    <row r="88" spans="1:9" x14ac:dyDescent="0.25">
      <c r="A88" s="23">
        <v>59</v>
      </c>
      <c r="B88" s="24"/>
      <c r="C88" s="11"/>
      <c r="D88" s="11"/>
      <c r="E88" s="11"/>
      <c r="F88" s="11"/>
      <c r="G88" s="11"/>
      <c r="H88" s="11"/>
      <c r="I88" s="2"/>
    </row>
    <row r="89" spans="1:9" x14ac:dyDescent="0.25">
      <c r="A89" s="23">
        <v>60</v>
      </c>
      <c r="B89" s="24"/>
      <c r="C89" s="11"/>
      <c r="D89" s="11"/>
      <c r="E89" s="11"/>
      <c r="F89" s="11"/>
      <c r="G89" s="11"/>
      <c r="H89" s="11"/>
      <c r="I89" s="2"/>
    </row>
    <row r="90" spans="1:9" x14ac:dyDescent="0.25">
      <c r="A90" s="23">
        <v>61</v>
      </c>
      <c r="B90" s="24"/>
      <c r="C90" s="11"/>
      <c r="D90" s="11"/>
      <c r="E90" s="11"/>
      <c r="F90" s="11"/>
      <c r="G90" s="11"/>
      <c r="H90" s="11"/>
      <c r="I90" s="2"/>
    </row>
    <row r="91" spans="1:9" x14ac:dyDescent="0.25">
      <c r="A91" s="23">
        <v>62</v>
      </c>
      <c r="B91" s="24"/>
      <c r="C91" s="11"/>
      <c r="D91" s="11"/>
      <c r="E91" s="11"/>
      <c r="F91" s="11"/>
      <c r="G91" s="11"/>
      <c r="H91" s="11"/>
      <c r="I91" s="2"/>
    </row>
    <row r="92" spans="1:9" x14ac:dyDescent="0.25">
      <c r="A92" s="23">
        <v>63</v>
      </c>
      <c r="B92" s="24"/>
      <c r="C92" s="11"/>
      <c r="D92" s="11"/>
      <c r="E92" s="11"/>
      <c r="F92" s="11"/>
      <c r="G92" s="11"/>
      <c r="H92" s="11"/>
      <c r="I92" s="2"/>
    </row>
    <row r="93" spans="1:9" x14ac:dyDescent="0.25">
      <c r="A93" s="23">
        <v>64</v>
      </c>
      <c r="B93" s="24"/>
      <c r="C93" s="11"/>
      <c r="D93" s="11"/>
      <c r="E93" s="11"/>
      <c r="F93" s="11"/>
      <c r="G93" s="11"/>
      <c r="H93" s="11"/>
      <c r="I93" s="2"/>
    </row>
    <row r="94" spans="1:9" x14ac:dyDescent="0.25">
      <c r="A94" s="23">
        <v>65</v>
      </c>
      <c r="B94" s="24"/>
      <c r="C94" s="11"/>
      <c r="D94" s="11"/>
      <c r="E94" s="11"/>
      <c r="F94" s="11"/>
      <c r="G94" s="11"/>
      <c r="H94" s="11"/>
      <c r="I94" s="2"/>
    </row>
    <row r="95" spans="1:9" x14ac:dyDescent="0.25">
      <c r="A95" s="23">
        <v>66</v>
      </c>
      <c r="B95" s="24"/>
      <c r="C95" s="11"/>
      <c r="D95" s="11"/>
      <c r="E95" s="11"/>
      <c r="F95" s="11"/>
      <c r="G95" s="11"/>
      <c r="H95" s="11"/>
      <c r="I95" s="2"/>
    </row>
    <row r="96" spans="1:9" x14ac:dyDescent="0.25">
      <c r="A96" s="23">
        <v>67</v>
      </c>
      <c r="B96" s="24"/>
      <c r="C96" s="11"/>
      <c r="D96" s="11"/>
      <c r="E96" s="11"/>
      <c r="F96" s="11"/>
      <c r="G96" s="11"/>
      <c r="H96" s="11"/>
      <c r="I96" s="2"/>
    </row>
    <row r="97" spans="1:9" x14ac:dyDescent="0.25">
      <c r="A97" s="23">
        <v>68</v>
      </c>
      <c r="B97" s="24"/>
      <c r="C97" s="11"/>
      <c r="D97" s="11"/>
      <c r="E97" s="11"/>
      <c r="F97" s="11"/>
      <c r="G97" s="11"/>
      <c r="H97" s="11"/>
      <c r="I97" s="2"/>
    </row>
    <row r="98" spans="1:9" x14ac:dyDescent="0.25">
      <c r="A98" s="23">
        <v>69</v>
      </c>
      <c r="B98" s="24"/>
      <c r="C98" s="11"/>
      <c r="D98" s="11"/>
      <c r="E98" s="11"/>
      <c r="F98" s="11"/>
      <c r="G98" s="11"/>
      <c r="H98" s="11"/>
      <c r="I98" s="2"/>
    </row>
    <row r="99" spans="1:9" x14ac:dyDescent="0.25">
      <c r="A99" s="23">
        <v>70</v>
      </c>
      <c r="B99" s="24"/>
      <c r="C99" s="11"/>
      <c r="D99" s="11"/>
      <c r="E99" s="11"/>
      <c r="F99" s="11"/>
      <c r="G99" s="11"/>
      <c r="H99" s="11"/>
      <c r="I99" s="2"/>
    </row>
    <row r="100" spans="1:9" x14ac:dyDescent="0.25">
      <c r="A100" s="23">
        <v>71</v>
      </c>
      <c r="B100" s="24"/>
      <c r="C100" s="11"/>
      <c r="D100" s="11"/>
      <c r="E100" s="11"/>
      <c r="F100" s="11"/>
      <c r="G100" s="11"/>
      <c r="H100" s="11"/>
      <c r="I100" s="2"/>
    </row>
    <row r="101" spans="1:9" x14ac:dyDescent="0.25">
      <c r="A101" s="23">
        <v>72</v>
      </c>
      <c r="B101" s="24"/>
      <c r="C101" s="11"/>
      <c r="D101" s="11"/>
      <c r="E101" s="11"/>
      <c r="F101" s="11"/>
      <c r="G101" s="11"/>
      <c r="H101" s="11"/>
      <c r="I101" s="2"/>
    </row>
    <row r="102" spans="1:9" x14ac:dyDescent="0.25">
      <c r="A102" s="23">
        <v>73</v>
      </c>
      <c r="B102" s="24"/>
      <c r="C102" s="11"/>
      <c r="D102" s="11"/>
      <c r="E102" s="11"/>
      <c r="F102" s="11"/>
      <c r="G102" s="11"/>
      <c r="H102" s="11"/>
      <c r="I102" s="2"/>
    </row>
    <row r="103" spans="1:9" x14ac:dyDescent="0.25">
      <c r="A103" s="23">
        <v>74</v>
      </c>
      <c r="B103" s="24"/>
      <c r="C103" s="11"/>
      <c r="D103" s="11"/>
      <c r="E103" s="11"/>
      <c r="F103" s="11"/>
      <c r="G103" s="11"/>
      <c r="H103" s="11"/>
      <c r="I103" s="2"/>
    </row>
    <row r="104" spans="1:9" x14ac:dyDescent="0.25">
      <c r="A104" s="23">
        <v>75</v>
      </c>
      <c r="B104" s="24"/>
      <c r="C104" s="11"/>
      <c r="D104" s="11"/>
      <c r="E104" s="11"/>
      <c r="F104" s="11"/>
      <c r="G104" s="11"/>
      <c r="H104" s="11"/>
      <c r="I104" s="2"/>
    </row>
    <row r="105" spans="1:9" x14ac:dyDescent="0.25">
      <c r="A105" s="23">
        <v>76</v>
      </c>
      <c r="B105" s="24"/>
      <c r="C105" s="11"/>
      <c r="D105" s="11"/>
      <c r="E105" s="11"/>
      <c r="F105" s="11"/>
      <c r="G105" s="11"/>
      <c r="H105" s="11"/>
      <c r="I105" s="2"/>
    </row>
    <row r="106" spans="1:9" x14ac:dyDescent="0.25">
      <c r="A106" s="23">
        <v>77</v>
      </c>
      <c r="B106" s="24"/>
      <c r="C106" s="11"/>
      <c r="D106" s="11"/>
      <c r="E106" s="11"/>
      <c r="F106" s="11"/>
      <c r="G106" s="11"/>
      <c r="H106" s="11"/>
      <c r="I106" s="2"/>
    </row>
    <row r="107" spans="1:9" x14ac:dyDescent="0.25">
      <c r="A107" s="23">
        <v>78</v>
      </c>
      <c r="B107" s="24"/>
      <c r="C107" s="11"/>
      <c r="D107" s="11"/>
      <c r="E107" s="11"/>
      <c r="F107" s="11"/>
      <c r="G107" s="11"/>
      <c r="H107" s="11"/>
      <c r="I107" s="2"/>
    </row>
    <row r="108" spans="1:9" x14ac:dyDescent="0.25">
      <c r="A108" s="23">
        <v>79</v>
      </c>
      <c r="B108" s="24"/>
      <c r="C108" s="11"/>
      <c r="D108" s="11"/>
      <c r="E108" s="11"/>
      <c r="F108" s="11"/>
      <c r="G108" s="11"/>
      <c r="H108" s="11"/>
      <c r="I108" s="2"/>
    </row>
    <row r="109" spans="1:9" x14ac:dyDescent="0.25">
      <c r="A109" s="23">
        <v>80</v>
      </c>
      <c r="B109" s="24"/>
      <c r="C109" s="11"/>
      <c r="D109" s="11"/>
      <c r="E109" s="11"/>
      <c r="F109" s="11"/>
      <c r="G109" s="11"/>
      <c r="H109" s="11"/>
      <c r="I109" s="2"/>
    </row>
    <row r="110" spans="1:9" x14ac:dyDescent="0.25">
      <c r="A110" s="23">
        <v>81</v>
      </c>
      <c r="B110" s="24"/>
      <c r="C110" s="11"/>
      <c r="D110" s="11"/>
      <c r="E110" s="11"/>
      <c r="F110" s="11"/>
      <c r="G110" s="11"/>
      <c r="H110" s="11"/>
      <c r="I110" s="2"/>
    </row>
    <row r="111" spans="1:9" x14ac:dyDescent="0.25">
      <c r="A111" s="23">
        <v>82</v>
      </c>
      <c r="B111" s="24"/>
      <c r="C111" s="11"/>
      <c r="D111" s="11"/>
      <c r="E111" s="11"/>
      <c r="F111" s="11"/>
      <c r="G111" s="11"/>
      <c r="H111" s="11"/>
      <c r="I111" s="2"/>
    </row>
    <row r="112" spans="1:9" x14ac:dyDescent="0.25">
      <c r="A112" s="23">
        <v>83</v>
      </c>
      <c r="B112" s="24"/>
      <c r="C112" s="11"/>
      <c r="D112" s="11"/>
      <c r="E112" s="11"/>
      <c r="F112" s="11"/>
      <c r="G112" s="11"/>
      <c r="H112" s="11"/>
      <c r="I112" s="2"/>
    </row>
    <row r="113" spans="1:9" x14ac:dyDescent="0.25">
      <c r="A113" s="23">
        <v>84</v>
      </c>
      <c r="B113" s="24"/>
      <c r="C113" s="11"/>
      <c r="D113" s="11"/>
      <c r="E113" s="11"/>
      <c r="F113" s="11"/>
      <c r="G113" s="11"/>
      <c r="H113" s="11"/>
      <c r="I113" s="2"/>
    </row>
    <row r="114" spans="1:9" x14ac:dyDescent="0.25">
      <c r="A114" s="23">
        <v>85</v>
      </c>
      <c r="B114" s="24"/>
      <c r="C114" s="11"/>
      <c r="D114" s="11"/>
      <c r="E114" s="11"/>
      <c r="F114" s="11"/>
      <c r="G114" s="11"/>
      <c r="H114" s="11"/>
      <c r="I114" s="2"/>
    </row>
    <row r="115" spans="1:9" x14ac:dyDescent="0.25">
      <c r="A115" s="23">
        <v>86</v>
      </c>
      <c r="B115" s="24"/>
      <c r="C115" s="11"/>
      <c r="D115" s="11"/>
      <c r="E115" s="11"/>
      <c r="F115" s="11"/>
      <c r="G115" s="11"/>
      <c r="H115" s="11"/>
      <c r="I115" s="2"/>
    </row>
    <row r="116" spans="1:9" x14ac:dyDescent="0.25">
      <c r="A116" s="23">
        <v>87</v>
      </c>
      <c r="B116" s="24"/>
      <c r="C116" s="11"/>
      <c r="D116" s="11"/>
      <c r="E116" s="11"/>
      <c r="F116" s="11"/>
      <c r="G116" s="11"/>
      <c r="H116" s="11"/>
      <c r="I116" s="2"/>
    </row>
    <row r="117" spans="1:9" x14ac:dyDescent="0.25">
      <c r="A117" s="23">
        <v>88</v>
      </c>
      <c r="B117" s="24"/>
      <c r="C117" s="11"/>
      <c r="D117" s="11"/>
      <c r="E117" s="11"/>
      <c r="F117" s="11"/>
      <c r="G117" s="11"/>
      <c r="H117" s="11"/>
      <c r="I117" s="2"/>
    </row>
    <row r="118" spans="1:9" x14ac:dyDescent="0.25">
      <c r="A118" s="23">
        <v>89</v>
      </c>
      <c r="B118" s="24"/>
      <c r="C118" s="11"/>
      <c r="D118" s="11"/>
      <c r="E118" s="11"/>
      <c r="F118" s="11"/>
      <c r="G118" s="11"/>
      <c r="H118" s="11"/>
      <c r="I118" s="2"/>
    </row>
    <row r="119" spans="1:9" x14ac:dyDescent="0.25">
      <c r="A119" s="23">
        <v>90</v>
      </c>
      <c r="B119" s="24"/>
      <c r="C119" s="11"/>
      <c r="D119" s="11"/>
      <c r="E119" s="11"/>
      <c r="F119" s="11"/>
      <c r="G119" s="11"/>
      <c r="H119" s="11"/>
      <c r="I119" s="2"/>
    </row>
  </sheetData>
  <conditionalFormatting sqref="F7:F12">
    <cfRule type="containsText" dxfId="1" priority="1">
      <formula>NOT(ISERROR(SEARCH("Taking more",F7)))</formula>
    </cfRule>
    <cfRule type="containsText" dxfId="2" priority="2">
      <formula>NOT(ISERROR(SEARCH("Starved",F7)))</formula>
    </cfRule>
  </conditionalFormatting>
  <dataValidations count="6">
    <dataValidation type="list" allowBlank="1" sqref="D100:D119">
      <formula1>$A$7:$A$12</formula1>
    </dataValidation>
    <dataValidation type="list" allowBlank="1" sqref="D30:D119">
      <formula1>$A$7:$A$12</formula1>
    </dataValidation>
    <dataValidation type="list" allowBlank="1" sqref="E100:E119">
      <formula1>$A$17:$A$24</formula1>
    </dataValidation>
    <dataValidation type="list" allowBlank="1" sqref="E30:E119">
      <formula1>$A$17:$A$24</formula1>
    </dataValidation>
    <dataValidation type="list" allowBlank="1" sqref="G100:H119">
      <formula1>"Yes,No"</formula1>
    </dataValidation>
    <dataValidation type="list" allowBlank="1" sqref="G30:H119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 zoomScale="100" zoomScaleNormal="10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6" customWidth="1"/>
    <col min="4" max="4" width="12" customWidth="1"/>
    <col min="5" max="6" width="16" customWidth="1"/>
    <col min="7" max="7" width="12" customWidth="1"/>
    <col min="8" max="8" width="34" customWidth="1"/>
    <col min="9" max="9" width="14" customWidth="1"/>
  </cols>
  <sheetData>
    <row r="1" spans="1:9" x14ac:dyDescent="0.25">
      <c r="A1" s="6" t="s">
        <v>71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 t="s">
        <v>72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s="13" customFormat="1" x14ac:dyDescent="0.25">
      <c r="A4" s="14" t="s">
        <v>73</v>
      </c>
      <c r="B4" s="14"/>
      <c r="C4" s="14"/>
      <c r="D4" s="14"/>
      <c r="E4" s="14"/>
      <c r="F4" s="14"/>
      <c r="G4" s="14"/>
      <c r="H4" s="14"/>
      <c r="I4" s="14"/>
    </row>
    <row r="5" ht="48" customHeight="1" spans="1:9" s="8" customFormat="1" x14ac:dyDescent="0.25">
      <c r="A5" s="9" t="s">
        <v>21</v>
      </c>
      <c r="B5" s="9" t="s">
        <v>74</v>
      </c>
      <c r="C5" s="9" t="s">
        <v>75</v>
      </c>
      <c r="D5" s="9" t="s">
        <v>76</v>
      </c>
      <c r="E5" s="9" t="s">
        <v>77</v>
      </c>
      <c r="F5" s="9" t="s">
        <v>75</v>
      </c>
      <c r="G5" s="9" t="s">
        <v>76</v>
      </c>
      <c r="H5" s="9" t="s">
        <v>78</v>
      </c>
      <c r="I5" s="9" t="s">
        <v>2</v>
      </c>
    </row>
    <row r="6" spans="1:9" x14ac:dyDescent="0.25">
      <c r="A6" s="11"/>
      <c r="B6" s="25"/>
      <c r="C6" s="25"/>
      <c r="D6" s="19" t="str">
        <f>IF(OR(B6="",C6=""),"",IFERROR(C6/B6-1,""))</f>
        <v/>
      </c>
      <c r="E6" s="26"/>
      <c r="F6" s="26"/>
      <c r="G6" s="19" t="str">
        <f>IF(OR(E6="",F6=""),"",IFERROR(F6/E6-1,""))</f>
        <v/>
      </c>
      <c r="H6" s="12" t="str">
        <f>IF(OR(D6="",G6=""),"",IF(AND(D6&gt;0,G6&lt;=-0.1),"Rate up on falling reach: fewer people see you",IF(AND(D6&lt;=-0.1,G6&lt;=-0.1),"Both down: check content and cadence",IF(AND(D6&gt;=0,G6&gt;=0),"Both holding or up","Mixed: look at the top and bottom posts"))))</f>
        <v/>
      </c>
      <c r="I6" s="2"/>
    </row>
    <row r="7" spans="1:9" x14ac:dyDescent="0.25">
      <c r="A7" s="11"/>
      <c r="B7" s="25"/>
      <c r="C7" s="25"/>
      <c r="D7" s="19" t="str">
        <f>IF(OR(B7="",C7=""),"",IFERROR(C7/B7-1,""))</f>
        <v/>
      </c>
      <c r="E7" s="26"/>
      <c r="F7" s="26"/>
      <c r="G7" s="19" t="str">
        <f>IF(OR(E7="",F7=""),"",IFERROR(F7/E7-1,""))</f>
        <v/>
      </c>
      <c r="H7" s="12" t="str">
        <f>IF(OR(D7="",G7=""),"",IF(AND(D7&gt;0,G7&lt;=-0.1),"Rate up on falling reach: fewer people see you",IF(AND(D7&lt;=-0.1,G7&lt;=-0.1),"Both down: check content and cadence",IF(AND(D7&gt;=0,G7&gt;=0),"Both holding or up","Mixed: look at the top and bottom posts"))))</f>
        <v/>
      </c>
      <c r="I7" s="2"/>
    </row>
    <row r="8" spans="1:9" x14ac:dyDescent="0.25">
      <c r="A8" s="11"/>
      <c r="B8" s="25"/>
      <c r="C8" s="25"/>
      <c r="D8" s="19" t="str">
        <f>IF(OR(B8="",C8=""),"",IFERROR(C8/B8-1,""))</f>
        <v/>
      </c>
      <c r="E8" s="26"/>
      <c r="F8" s="26"/>
      <c r="G8" s="19" t="str">
        <f>IF(OR(E8="",F8=""),"",IFERROR(F8/E8-1,""))</f>
        <v/>
      </c>
      <c r="H8" s="12" t="str">
        <f>IF(OR(D8="",G8=""),"",IF(AND(D8&gt;0,G8&lt;=-0.1),"Rate up on falling reach: fewer people see you",IF(AND(D8&lt;=-0.1,G8&lt;=-0.1),"Both down: check content and cadence",IF(AND(D8&gt;=0,G8&gt;=0),"Both holding or up","Mixed: look at the top and bottom posts"))))</f>
        <v/>
      </c>
      <c r="I8" s="2"/>
    </row>
    <row r="9" spans="1:9" x14ac:dyDescent="0.25">
      <c r="A9" s="11"/>
      <c r="B9" s="25"/>
      <c r="C9" s="25"/>
      <c r="D9" s="19" t="str">
        <f>IF(OR(B9="",C9=""),"",IFERROR(C9/B9-1,""))</f>
        <v/>
      </c>
      <c r="E9" s="26"/>
      <c r="F9" s="26"/>
      <c r="G9" s="19" t="str">
        <f>IF(OR(E9="",F9=""),"",IFERROR(F9/E9-1,""))</f>
        <v/>
      </c>
      <c r="H9" s="12" t="str">
        <f>IF(OR(D9="",G9=""),"",IF(AND(D9&gt;0,G9&lt;=-0.1),"Rate up on falling reach: fewer people see you",IF(AND(D9&lt;=-0.1,G9&lt;=-0.1),"Both down: check content and cadence",IF(AND(D9&gt;=0,G9&gt;=0),"Both holding or up","Mixed: look at the top and bottom posts"))))</f>
        <v/>
      </c>
      <c r="I9" s="2"/>
    </row>
    <row r="10" spans="1:9" x14ac:dyDescent="0.25">
      <c r="A10" s="11"/>
      <c r="B10" s="25"/>
      <c r="C10" s="25"/>
      <c r="D10" s="19" t="str">
        <f>IF(OR(B10="",C10=""),"",IFERROR(C10/B10-1,""))</f>
        <v/>
      </c>
      <c r="E10" s="26"/>
      <c r="F10" s="26"/>
      <c r="G10" s="19" t="str">
        <f>IF(OR(E10="",F10=""),"",IFERROR(F10/E10-1,""))</f>
        <v/>
      </c>
      <c r="H10" s="12" t="str">
        <f>IF(OR(D10="",G10=""),"",IF(AND(D10&gt;0,G10&lt;=-0.1),"Rate up on falling reach: fewer people see you",IF(AND(D10&lt;=-0.1,G10&lt;=-0.1),"Both down: check content and cadence",IF(AND(D10&gt;=0,G10&gt;=0),"Both holding or up","Mixed: look at the top and bottom posts"))))</f>
        <v/>
      </c>
      <c r="I10" s="2"/>
    </row>
    <row r="11" spans="1:9" x14ac:dyDescent="0.25">
      <c r="A11" s="11"/>
      <c r="B11" s="25"/>
      <c r="C11" s="25"/>
      <c r="D11" s="19" t="str">
        <f>IF(OR(B11="",C11=""),"",IFERROR(C11/B11-1,""))</f>
        <v/>
      </c>
      <c r="E11" s="26"/>
      <c r="F11" s="26"/>
      <c r="G11" s="19" t="str">
        <f>IF(OR(E11="",F11=""),"",IFERROR(F11/E11-1,""))</f>
        <v/>
      </c>
      <c r="H11" s="12" t="str">
        <f>IF(OR(D11="",G11=""),"",IF(AND(D11&gt;0,G11&lt;=-0.1),"Rate up on falling reach: fewer people see you",IF(AND(D11&lt;=-0.1,G11&lt;=-0.1),"Both down: check content and cadence",IF(AND(D11&gt;=0,G11&gt;=0),"Both holding or up","Mixed: look at the top and bottom posts"))))</f>
        <v/>
      </c>
      <c r="I11" s="2"/>
    </row>
    <row r="12" spans="1:9" x14ac:dyDescent="0.25">
      <c r="A12" s="11"/>
      <c r="B12" s="25"/>
      <c r="C12" s="25"/>
      <c r="D12" s="19" t="str">
        <f>IF(OR(B12="",C12=""),"",IFERROR(C12/B12-1,""))</f>
        <v/>
      </c>
      <c r="E12" s="26"/>
      <c r="F12" s="26"/>
      <c r="G12" s="19" t="str">
        <f>IF(OR(E12="",F12=""),"",IFERROR(F12/E12-1,""))</f>
        <v/>
      </c>
      <c r="H12" s="12" t="str">
        <f>IF(OR(D12="",G12=""),"",IF(AND(D12&gt;0,G12&lt;=-0.1),"Rate up on falling reach: fewer people see you",IF(AND(D12&lt;=-0.1,G12&lt;=-0.1),"Both down: check content and cadence",IF(AND(D12&gt;=0,G12&gt;=0),"Both holding or up","Mixed: look at the top and bottom posts"))))</f>
        <v/>
      </c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s="13" customFormat="1" x14ac:dyDescent="0.25">
      <c r="A14" s="14" t="s">
        <v>79</v>
      </c>
      <c r="B14" s="14"/>
      <c r="C14" s="14"/>
      <c r="D14" s="14"/>
      <c r="E14" s="14"/>
      <c r="F14" s="14"/>
      <c r="G14" s="14"/>
      <c r="H14" s="14"/>
      <c r="I14" s="14"/>
    </row>
    <row r="15" ht="32" customHeight="1" spans="1:9" s="8" customFormat="1" x14ac:dyDescent="0.25">
      <c r="A15" s="9" t="s">
        <v>80</v>
      </c>
      <c r="B15" s="9" t="s">
        <v>81</v>
      </c>
      <c r="C15" s="9" t="s">
        <v>47</v>
      </c>
      <c r="D15" s="9" t="s">
        <v>82</v>
      </c>
      <c r="E15" s="9" t="s">
        <v>83</v>
      </c>
      <c r="F15" s="9" t="s">
        <v>84</v>
      </c>
      <c r="G15" s="9" t="s">
        <v>85</v>
      </c>
      <c r="H15" s="9" t="s">
        <v>78</v>
      </c>
      <c r="I15" s="9" t="s">
        <v>86</v>
      </c>
    </row>
    <row r="16" spans="1:9" x14ac:dyDescent="0.25">
      <c r="A16" s="16" t="s">
        <v>87</v>
      </c>
      <c r="B16" s="11"/>
      <c r="C16" s="11"/>
      <c r="D16" s="11"/>
      <c r="E16" s="11"/>
      <c r="F16" s="11"/>
      <c r="G16" s="11"/>
      <c r="H16" s="11"/>
      <c r="I16" s="19" t="str">
        <f>IF(OR(F16="",G16=""),"",IFERROR(F16/G16-1,""))</f>
        <v/>
      </c>
    </row>
    <row r="17" spans="1:9" x14ac:dyDescent="0.25">
      <c r="A17" s="16" t="s">
        <v>88</v>
      </c>
      <c r="B17" s="11"/>
      <c r="C17" s="11"/>
      <c r="D17" s="11"/>
      <c r="E17" s="11"/>
      <c r="F17" s="11"/>
      <c r="G17" s="11"/>
      <c r="H17" s="11"/>
      <c r="I17" s="19" t="str">
        <f>IF(OR(F17="",G17=""),"",IFERROR(F17/G17-1,""))</f>
        <v/>
      </c>
    </row>
    <row r="18" spans="1:9" x14ac:dyDescent="0.25">
      <c r="A18" s="16" t="s">
        <v>89</v>
      </c>
      <c r="B18" s="11"/>
      <c r="C18" s="11"/>
      <c r="D18" s="11"/>
      <c r="E18" s="11"/>
      <c r="F18" s="11"/>
      <c r="G18" s="11"/>
      <c r="H18" s="11"/>
      <c r="I18" s="19" t="str">
        <f>IF(OR(F18="",G18=""),"",IFERROR(F18/G18-1,""))</f>
        <v/>
      </c>
    </row>
    <row r="19" spans="1:9" x14ac:dyDescent="0.25">
      <c r="A19" s="16" t="s">
        <v>90</v>
      </c>
      <c r="B19" s="11"/>
      <c r="C19" s="11"/>
      <c r="D19" s="11"/>
      <c r="E19" s="11"/>
      <c r="F19" s="11"/>
      <c r="G19" s="11"/>
      <c r="H19" s="11"/>
      <c r="I19" s="19" t="str">
        <f>IF(OR(F19="",G19=""),"",IFERROR(F19/G19-1,""))</f>
        <v/>
      </c>
    </row>
    <row r="20" spans="1:9" x14ac:dyDescent="0.25">
      <c r="A20" s="16" t="s">
        <v>91</v>
      </c>
      <c r="B20" s="11"/>
      <c r="C20" s="11"/>
      <c r="D20" s="11"/>
      <c r="E20" s="11"/>
      <c r="F20" s="11"/>
      <c r="G20" s="11"/>
      <c r="H20" s="11"/>
      <c r="I20" s="19" t="str">
        <f>IF(OR(F20="",G20=""),"",IFERROR(F20/G20-1,""))</f>
        <v/>
      </c>
    </row>
    <row r="21" spans="1:9" x14ac:dyDescent="0.25">
      <c r="A21" s="16" t="s">
        <v>92</v>
      </c>
      <c r="B21" s="11"/>
      <c r="C21" s="11"/>
      <c r="D21" s="11"/>
      <c r="E21" s="11"/>
      <c r="F21" s="11"/>
      <c r="G21" s="11"/>
      <c r="H21" s="11"/>
      <c r="I21" s="19" t="str">
        <f>IF(OR(F21="",G21=""),"",IFERROR(F21/G21-1,""))</f>
        <v/>
      </c>
    </row>
    <row r="22" spans="1:9" x14ac:dyDescent="0.25">
      <c r="A22" s="16" t="s">
        <v>93</v>
      </c>
      <c r="B22" s="11"/>
      <c r="C22" s="11"/>
      <c r="D22" s="11"/>
      <c r="E22" s="11"/>
      <c r="F22" s="11"/>
      <c r="G22" s="11"/>
      <c r="H22" s="11"/>
      <c r="I22" s="19" t="str">
        <f>IF(OR(F22="",G22=""),"",IFERROR(F22/G22-1,""))</f>
        <v/>
      </c>
    </row>
    <row r="23" spans="1:9" x14ac:dyDescent="0.25">
      <c r="A23" s="16" t="s">
        <v>94</v>
      </c>
      <c r="B23" s="11"/>
      <c r="C23" s="11"/>
      <c r="D23" s="11"/>
      <c r="E23" s="11"/>
      <c r="F23" s="11"/>
      <c r="G23" s="11"/>
      <c r="H23" s="11"/>
      <c r="I23" s="19" t="str">
        <f>IF(OR(F23="",G23=""),"",IFERROR(F23/G23-1,""))</f>
        <v/>
      </c>
    </row>
    <row r="24" spans="1:9" x14ac:dyDescent="0.25">
      <c r="A24" s="16" t="s">
        <v>95</v>
      </c>
      <c r="B24" s="11"/>
      <c r="C24" s="11"/>
      <c r="D24" s="11"/>
      <c r="E24" s="11"/>
      <c r="F24" s="11"/>
      <c r="G24" s="11"/>
      <c r="H24" s="11"/>
      <c r="I24" s="19" t="str">
        <f>IF(OR(F24="",G24=""),"",IFERROR(F24/G24-1,""))</f>
        <v/>
      </c>
    </row>
    <row r="25" spans="1:9" x14ac:dyDescent="0.25">
      <c r="A25" s="16" t="s">
        <v>96</v>
      </c>
      <c r="B25" s="11"/>
      <c r="C25" s="11"/>
      <c r="D25" s="11"/>
      <c r="E25" s="11"/>
      <c r="F25" s="11"/>
      <c r="G25" s="11"/>
      <c r="H25" s="11"/>
      <c r="I25" s="19" t="str">
        <f>IF(OR(F25="",G25=""),"",IFERROR(F25/G25-1,""))</f>
        <v/>
      </c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7" t="s">
        <v>97</v>
      </c>
      <c r="B27" s="2"/>
      <c r="C27" s="2"/>
      <c r="D27" s="2"/>
      <c r="E27" s="2"/>
      <c r="F27" s="2"/>
      <c r="G27" s="2"/>
      <c r="H27" s="2"/>
      <c r="I27" s="2"/>
    </row>
  </sheetData>
  <conditionalFormatting sqref="H6:H12">
    <cfRule type="containsText" dxfId="3" priority="1">
      <formula>NOT(ISERROR(SEARCH("Rate up on falling",H6)))</formula>
    </cfRule>
    <cfRule type="containsText" dxfId="4" priority="2">
      <formula>NOT(ISERROR(SEARCH("Both down",H6)))</formula>
    </cfRule>
  </conditionalFormatting>
  <dataValidations count="1">
    <dataValidation type="list" allowBlank="1" sqref="D16:D25">
      <formula1>"Get saved,Start conversations,Reach new people,Drive clicks or sales"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 zoomScale="100" zoomScaleNormal="10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2" customWidth="1"/>
    <col min="3" max="3" width="12" customWidth="1"/>
    <col min="4" max="4" width="40" customWidth="1"/>
  </cols>
  <sheetData>
    <row r="1" spans="1:9" x14ac:dyDescent="0.25">
      <c r="A1" s="6" t="s">
        <v>98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 t="s">
        <v>99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s="8" customFormat="1" x14ac:dyDescent="0.25">
      <c r="A4" s="9" t="s">
        <v>100</v>
      </c>
      <c r="B4" s="9" t="s">
        <v>101</v>
      </c>
      <c r="C4" s="9" t="s">
        <v>102</v>
      </c>
      <c r="D4" s="9" t="s">
        <v>31</v>
      </c>
      <c r="E4" s="10"/>
      <c r="F4" s="10"/>
      <c r="G4" s="10"/>
      <c r="H4" s="10"/>
      <c r="I4" s="10"/>
    </row>
    <row r="5" spans="1:9" x14ac:dyDescent="0.25">
      <c r="A5" s="27" t="s">
        <v>103</v>
      </c>
      <c r="B5" s="28" t="s">
        <v>104</v>
      </c>
      <c r="C5" s="11"/>
      <c r="D5" s="11"/>
      <c r="E5" s="2"/>
      <c r="F5" s="2"/>
      <c r="G5" s="2"/>
      <c r="H5" s="2"/>
      <c r="I5" s="2"/>
    </row>
    <row r="6" spans="1:9" x14ac:dyDescent="0.25">
      <c r="A6" s="27" t="s">
        <v>105</v>
      </c>
      <c r="B6" s="28" t="s">
        <v>106</v>
      </c>
      <c r="C6" s="11"/>
      <c r="D6" s="11"/>
      <c r="E6" s="2"/>
      <c r="F6" s="2"/>
      <c r="G6" s="2"/>
      <c r="H6" s="2"/>
      <c r="I6" s="2"/>
    </row>
    <row r="7" spans="1:9" x14ac:dyDescent="0.25">
      <c r="A7" s="27" t="s">
        <v>107</v>
      </c>
      <c r="B7" s="28" t="s">
        <v>108</v>
      </c>
      <c r="C7" s="11"/>
      <c r="D7" s="11"/>
      <c r="E7" s="2"/>
      <c r="F7" s="2"/>
      <c r="G7" s="2"/>
      <c r="H7" s="2"/>
      <c r="I7" s="2"/>
    </row>
    <row r="8" spans="1:9" x14ac:dyDescent="0.25">
      <c r="A8" s="27" t="s">
        <v>109</v>
      </c>
      <c r="B8" s="28" t="s">
        <v>110</v>
      </c>
      <c r="C8" s="11"/>
      <c r="D8" s="11"/>
      <c r="E8" s="2"/>
      <c r="F8" s="2"/>
      <c r="G8" s="2"/>
      <c r="H8" s="2"/>
      <c r="I8" s="2"/>
    </row>
    <row r="9" spans="1:9" x14ac:dyDescent="0.25">
      <c r="A9" s="27" t="s">
        <v>111</v>
      </c>
      <c r="B9" s="28" t="s">
        <v>112</v>
      </c>
      <c r="C9" s="11"/>
      <c r="D9" s="11"/>
      <c r="E9" s="2"/>
      <c r="F9" s="2"/>
      <c r="G9" s="2"/>
      <c r="H9" s="2"/>
      <c r="I9" s="2"/>
    </row>
    <row r="10" spans="1:9" x14ac:dyDescent="0.25">
      <c r="A10" s="27" t="s">
        <v>113</v>
      </c>
      <c r="B10" s="28" t="s">
        <v>114</v>
      </c>
      <c r="C10" s="11"/>
      <c r="D10" s="11"/>
      <c r="E10" s="2"/>
      <c r="F10" s="2"/>
      <c r="G10" s="2"/>
      <c r="H10" s="2"/>
      <c r="I10" s="2"/>
    </row>
    <row r="11" spans="1:9" x14ac:dyDescent="0.25">
      <c r="A11" s="27" t="s">
        <v>115</v>
      </c>
      <c r="B11" s="28" t="s">
        <v>116</v>
      </c>
      <c r="C11" s="11"/>
      <c r="D11" s="11"/>
      <c r="E11" s="2"/>
      <c r="F11" s="2"/>
      <c r="G11" s="2"/>
      <c r="H11" s="2"/>
      <c r="I11" s="2"/>
    </row>
  </sheetData>
  <conditionalFormatting sqref="C5:C11">
    <cfRule type="containsText" dxfId="5" priority="1">
      <formula>NOT(ISERROR(SEARCH("Fail",C5)))</formula>
    </cfRule>
  </conditionalFormatting>
  <dataValidations count="2">
    <dataValidation type="list" allowBlank="1" sqref="C10:C11">
      <formula1>"Pass,Fail"</formula1>
    </dataValidation>
    <dataValidation type="list" allowBlank="1" sqref="C5:C11">
      <formula1>"Pass,Fail"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FormatPr defaultRowHeight="15" outlineLevelRow="0" outlineLevelCol="0" x14ac:dyDescent="55"/>
  <cols>
    <col min="1" max="1" width="44" customWidth="1"/>
    <col min="2" max="2" width="34" customWidth="1"/>
    <col min="3" max="3" width="28" customWidth="1"/>
    <col min="4" max="4" width="18" customWidth="1"/>
    <col min="5" max="5" width="10" customWidth="1"/>
  </cols>
  <sheetData>
    <row r="1" spans="1:9" x14ac:dyDescent="0.25">
      <c r="A1" s="6" t="s">
        <v>117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 t="s">
        <v>118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16" t="s">
        <v>119</v>
      </c>
      <c r="B4" s="24"/>
      <c r="C4" s="2"/>
      <c r="D4" s="2"/>
      <c r="E4" s="2"/>
      <c r="F4" s="2"/>
      <c r="G4" s="2"/>
      <c r="H4" s="2"/>
      <c r="I4" s="2"/>
    </row>
    <row r="5" spans="1:9" x14ac:dyDescent="0.25">
      <c r="A5" s="16" t="s">
        <v>120</v>
      </c>
      <c r="B5" s="11"/>
      <c r="C5" s="2"/>
      <c r="D5" s="2"/>
      <c r="E5" s="2"/>
      <c r="F5" s="2"/>
      <c r="G5" s="2"/>
      <c r="H5" s="2"/>
      <c r="I5" s="2"/>
    </row>
    <row r="6" spans="1:9" x14ac:dyDescent="0.25">
      <c r="A6" s="16" t="s">
        <v>121</v>
      </c>
      <c r="B6" s="11"/>
      <c r="C6" s="2"/>
      <c r="D6" s="2"/>
      <c r="E6" s="2"/>
      <c r="F6" s="2"/>
      <c r="G6" s="2"/>
      <c r="H6" s="2"/>
      <c r="I6" s="2"/>
    </row>
    <row r="7" spans="1:9" x14ac:dyDescent="0.25">
      <c r="A7" s="16" t="s">
        <v>122</v>
      </c>
      <c r="B7" s="29" t="str">
        <f>IF(B4="","",EDATE(B4,3))</f>
        <v/>
      </c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s="13" customFormat="1" x14ac:dyDescent="0.25">
      <c r="A9" s="14" t="s">
        <v>123</v>
      </c>
      <c r="B9" s="14"/>
      <c r="C9" s="14"/>
      <c r="D9" s="14"/>
      <c r="E9" s="14"/>
      <c r="F9" s="15"/>
      <c r="G9" s="15"/>
      <c r="H9" s="15"/>
      <c r="I9" s="15"/>
    </row>
    <row r="10" spans="1:9" x14ac:dyDescent="0.25">
      <c r="A10" s="2" t="s">
        <v>124</v>
      </c>
      <c r="B10" s="12">
        <f>COUNTIF('1 Access (10 min)'!H5:H14,"Fix now")</f>
        <v>0</v>
      </c>
      <c r="C10" s="2"/>
      <c r="D10" s="2"/>
      <c r="E10" s="2"/>
      <c r="F10" s="2"/>
      <c r="G10" s="2"/>
      <c r="H10" s="2"/>
      <c r="I10" s="2"/>
    </row>
    <row r="11" spans="1:9" x14ac:dyDescent="0.25">
      <c r="A11" s="2" t="s">
        <v>125</v>
      </c>
      <c r="B11" s="12">
        <f>COUNTIF('2 Positioning (15 min)'!B5:F14,"No")</f>
        <v>0</v>
      </c>
      <c r="C11" s="2"/>
      <c r="D11" s="2"/>
      <c r="E11" s="2"/>
      <c r="F11" s="2"/>
      <c r="G11" s="2"/>
      <c r="H11" s="2"/>
      <c r="I11" s="2"/>
    </row>
    <row r="12" spans="1:9" x14ac:dyDescent="0.25">
      <c r="A12" s="2" t="s">
        <v>126</v>
      </c>
      <c r="B12" s="12">
        <f>COUNTIF('3 Content mix (20 min)'!F7:F12,"Taking more than planned")+COUNTIF('3 Content mix (20 min)'!F7:F12,"Starved")</f>
        <v>0</v>
      </c>
      <c r="C12" s="2"/>
      <c r="D12" s="2"/>
      <c r="E12" s="2"/>
      <c r="F12" s="2"/>
      <c r="G12" s="2"/>
      <c r="H12" s="2"/>
      <c r="I12" s="2"/>
    </row>
    <row r="13" spans="1:9" x14ac:dyDescent="0.25">
      <c r="A13" s="2" t="s">
        <v>127</v>
      </c>
      <c r="B13" s="12">
        <f>COUNTIF('5 Tracking (20 min)'!C5:C11,"Fail")</f>
        <v>0</v>
      </c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s="13" customFormat="1" x14ac:dyDescent="0.25">
      <c r="A15" s="14" t="s">
        <v>128</v>
      </c>
      <c r="B15" s="14"/>
      <c r="C15" s="14"/>
      <c r="D15" s="14"/>
      <c r="E15" s="14"/>
      <c r="F15" s="15"/>
      <c r="G15" s="15"/>
      <c r="H15" s="15"/>
      <c r="I15" s="15"/>
    </row>
    <row r="16" spans="1:9" s="8" customFormat="1" x14ac:dyDescent="0.25">
      <c r="A16" s="9" t="s">
        <v>129</v>
      </c>
      <c r="B16" s="9" t="s">
        <v>130</v>
      </c>
      <c r="C16" s="9" t="s">
        <v>2</v>
      </c>
      <c r="D16" s="9" t="s">
        <v>2</v>
      </c>
      <c r="E16" s="9" t="s">
        <v>2</v>
      </c>
      <c r="F16" s="10"/>
      <c r="G16" s="10"/>
      <c r="H16" s="10"/>
      <c r="I16" s="10"/>
    </row>
    <row r="17" spans="1:9" x14ac:dyDescent="0.25">
      <c r="A17" s="11"/>
      <c r="B17" s="11"/>
      <c r="C17" s="2"/>
      <c r="D17" s="2"/>
      <c r="E17" s="2"/>
      <c r="F17" s="2"/>
      <c r="G17" s="2"/>
      <c r="H17" s="2"/>
      <c r="I17" s="2"/>
    </row>
    <row r="18" spans="1:9" x14ac:dyDescent="0.25">
      <c r="A18" s="11"/>
      <c r="B18" s="11"/>
      <c r="C18" s="2"/>
      <c r="D18" s="2"/>
      <c r="E18" s="2"/>
      <c r="F18" s="2"/>
      <c r="G18" s="2"/>
      <c r="H18" s="2"/>
      <c r="I18" s="2"/>
    </row>
    <row r="19" spans="1:9" x14ac:dyDescent="0.25">
      <c r="A19" s="11"/>
      <c r="B19" s="11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s="13" customFormat="1" x14ac:dyDescent="0.25">
      <c r="A21" s="14" t="s">
        <v>131</v>
      </c>
      <c r="B21" s="14"/>
      <c r="C21" s="14"/>
      <c r="D21" s="14"/>
      <c r="E21" s="14"/>
      <c r="F21" s="15"/>
      <c r="G21" s="15"/>
      <c r="H21" s="15"/>
      <c r="I21" s="15"/>
    </row>
    <row r="22" spans="1:9" s="8" customFormat="1" x14ac:dyDescent="0.25">
      <c r="A22" s="9" t="s">
        <v>132</v>
      </c>
      <c r="B22" s="9" t="s">
        <v>33</v>
      </c>
      <c r="C22" s="9" t="s">
        <v>133</v>
      </c>
      <c r="D22" s="9" t="s">
        <v>134</v>
      </c>
      <c r="E22" s="9" t="s">
        <v>135</v>
      </c>
      <c r="F22" s="10"/>
      <c r="G22" s="10"/>
      <c r="H22" s="10"/>
      <c r="I22" s="10"/>
    </row>
    <row r="23" spans="1:9" x14ac:dyDescent="0.25">
      <c r="A23" s="11"/>
      <c r="B23" s="11"/>
      <c r="C23" s="24"/>
      <c r="D23" s="11"/>
      <c r="E23" s="11"/>
      <c r="F23" s="2"/>
      <c r="G23" s="2"/>
      <c r="H23" s="2"/>
      <c r="I23" s="2"/>
    </row>
    <row r="24" spans="1:9" x14ac:dyDescent="0.25">
      <c r="A24" s="11"/>
      <c r="B24" s="11"/>
      <c r="C24" s="24"/>
      <c r="D24" s="11"/>
      <c r="E24" s="11"/>
      <c r="F24" s="2"/>
      <c r="G24" s="2"/>
      <c r="H24" s="2"/>
      <c r="I24" s="2"/>
    </row>
    <row r="25" spans="1:9" x14ac:dyDescent="0.25">
      <c r="A25" s="11"/>
      <c r="B25" s="11"/>
      <c r="C25" s="24"/>
      <c r="D25" s="11"/>
      <c r="E25" s="11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s="13" customFormat="1" x14ac:dyDescent="0.25">
      <c r="A27" s="14" t="s">
        <v>136</v>
      </c>
      <c r="B27" s="14"/>
      <c r="C27" s="14"/>
      <c r="D27" s="14"/>
      <c r="E27" s="14"/>
      <c r="F27" s="15"/>
      <c r="G27" s="15"/>
      <c r="H27" s="15"/>
      <c r="I27" s="15"/>
    </row>
    <row r="28" spans="1:9" s="8" customFormat="1" x14ac:dyDescent="0.25">
      <c r="A28" s="9" t="s">
        <v>137</v>
      </c>
      <c r="B28" s="9" t="s">
        <v>138</v>
      </c>
      <c r="C28" s="9" t="s">
        <v>139</v>
      </c>
      <c r="D28" s="9" t="s">
        <v>140</v>
      </c>
      <c r="E28" s="9" t="s">
        <v>2</v>
      </c>
      <c r="F28" s="10"/>
      <c r="G28" s="10"/>
      <c r="H28" s="10"/>
      <c r="I28" s="10"/>
    </row>
    <row r="29" spans="1:9" x14ac:dyDescent="0.25">
      <c r="A29" s="11"/>
      <c r="B29" s="11"/>
      <c r="C29" s="11"/>
      <c r="D29" s="24"/>
      <c r="E29" s="2"/>
      <c r="F29" s="2"/>
      <c r="G29" s="2"/>
      <c r="H29" s="2"/>
      <c r="I29" s="2"/>
    </row>
    <row r="30" spans="1:9" x14ac:dyDescent="0.25">
      <c r="A30" s="11"/>
      <c r="B30" s="11"/>
      <c r="C30" s="11"/>
      <c r="D30" s="24"/>
      <c r="E30" s="2"/>
      <c r="F30" s="2"/>
      <c r="G30" s="2"/>
      <c r="H30" s="2"/>
      <c r="I30" s="2"/>
    </row>
    <row r="31" spans="1:9" x14ac:dyDescent="0.25">
      <c r="A31" s="11"/>
      <c r="B31" s="11"/>
      <c r="C31" s="11"/>
      <c r="D31" s="24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7" t="s">
        <v>141</v>
      </c>
      <c r="B33" s="2"/>
      <c r="C33" s="2"/>
      <c r="D33" s="2"/>
      <c r="E33" s="2"/>
      <c r="F33" s="2"/>
      <c r="G33" s="2"/>
      <c r="H33" s="2"/>
      <c r="I33" s="2"/>
    </row>
  </sheetData>
  <dataValidations count="1">
    <dataValidation type="list" allowBlank="1" sqref="E23:E25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"/>
  <sheetViews>
    <sheetView workbookViewId="0" zoomScale="100" zoomScaleNormal="10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12" customWidth="1"/>
    <col min="4" max="4" width="22" customWidth="1"/>
    <col min="5" max="5" width="14" customWidth="1"/>
    <col min="6" max="6" width="58" customWidth="1"/>
    <col min="7" max="7" width="14" customWidth="1"/>
    <col min="8" max="8" width="12" customWidth="1"/>
  </cols>
  <sheetData>
    <row r="1" spans="1:9" x14ac:dyDescent="0.25">
      <c r="A1" s="6" t="s">
        <v>142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7" t="s">
        <v>44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16" t="s">
        <v>45</v>
      </c>
      <c r="B3" s="11" t="s">
        <v>143</v>
      </c>
      <c r="C3" s="2"/>
      <c r="D3" s="2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s="13" customFormat="1" x14ac:dyDescent="0.25">
      <c r="A5" s="14" t="s">
        <v>46</v>
      </c>
      <c r="B5" s="14"/>
      <c r="C5" s="14"/>
      <c r="D5" s="14"/>
      <c r="E5" s="14"/>
      <c r="F5" s="14"/>
      <c r="G5" s="14"/>
      <c r="H5" s="14"/>
      <c r="I5" s="15"/>
    </row>
    <row r="6" spans="1:9" s="8" customFormat="1" x14ac:dyDescent="0.25">
      <c r="A6" s="9" t="s">
        <v>47</v>
      </c>
      <c r="B6" s="9" t="s">
        <v>48</v>
      </c>
      <c r="C6" s="9" t="s">
        <v>49</v>
      </c>
      <c r="D6" s="9" t="s">
        <v>50</v>
      </c>
      <c r="E6" s="9" t="s">
        <v>51</v>
      </c>
      <c r="F6" s="9" t="s">
        <v>2</v>
      </c>
      <c r="G6" s="9" t="s">
        <v>2</v>
      </c>
      <c r="H6" s="9" t="s">
        <v>2</v>
      </c>
      <c r="I6" s="10"/>
    </row>
    <row r="7" spans="1:9" x14ac:dyDescent="0.25">
      <c r="A7" s="11" t="s">
        <v>144</v>
      </c>
      <c r="B7" s="17">
        <v>0.3</v>
      </c>
      <c r="C7" s="12">
        <f>IF(A7="","",COUNTIFS($D$30:$D$119,A7,$C$30:$C$119,IF($B$3="","*",$B$3)))</f>
        <v>5</v>
      </c>
      <c r="D7" s="18">
        <f>IF(OR(A7="",COUNTIFS($D$30:$D$119,"?*",$C$30:$C$119,IF($B$3="","*",$B$3))=0),"",C7/COUNTIFS($D$30:$D$119,"?*",$C$30:$C$119,IF($B$3="","*",$B$3)))</f>
        <v>0.16666666667</v>
      </c>
      <c r="E7" s="19">
        <f>IF(OR(D7="",B7=""),"",D7-B7)</f>
        <v>-0.13333333333</v>
      </c>
      <c r="F7" s="12" t="str">
        <f>IF(E7="","",IF(E7&gt;=0.1,"Taking more than planned",IF(E7&lt;=-0.1,"Starved","On plan")))</f>
        <v>Starved</v>
      </c>
      <c r="G7" s="2"/>
      <c r="H7" s="2"/>
      <c r="I7" s="2"/>
    </row>
    <row r="8" spans="1:9" x14ac:dyDescent="0.25">
      <c r="A8" s="11" t="s">
        <v>145</v>
      </c>
      <c r="B8" s="17">
        <v>0.25</v>
      </c>
      <c r="C8" s="12">
        <f>IF(A8="","",COUNTIFS($D$30:$D$119,A8,$C$30:$C$119,IF($B$3="","*",$B$3)))</f>
        <v>8</v>
      </c>
      <c r="D8" s="18">
        <f>IF(OR(A8="",COUNTIFS($D$30:$D$119,"?*",$C$30:$C$119,IF($B$3="","*",$B$3))=0),"",C8/COUNTIFS($D$30:$D$119,"?*",$C$30:$C$119,IF($B$3="","*",$B$3)))</f>
        <v>0.26666666667</v>
      </c>
      <c r="E8" s="19">
        <f>IF(OR(D8="",B8=""),"",D8-B8)</f>
        <v>0.016666666667</v>
      </c>
      <c r="F8" s="12" t="str">
        <f>IF(E8="","",IF(E8&gt;=0.1,"Taking more than planned",IF(E8&lt;=-0.1,"Starved","On plan")))</f>
        <v>On plan</v>
      </c>
      <c r="G8" s="2"/>
      <c r="H8" s="2"/>
      <c r="I8" s="2"/>
    </row>
    <row r="9" spans="1:9" x14ac:dyDescent="0.25">
      <c r="A9" s="11" t="s">
        <v>146</v>
      </c>
      <c r="B9" s="17">
        <v>0.2</v>
      </c>
      <c r="C9" s="12">
        <f>IF(A9="","",COUNTIFS($D$30:$D$119,A9,$C$30:$C$119,IF($B$3="","*",$B$3)))</f>
        <v>2</v>
      </c>
      <c r="D9" s="18">
        <f>IF(OR(A9="",COUNTIFS($D$30:$D$119,"?*",$C$30:$C$119,IF($B$3="","*",$B$3))=0),"",C9/COUNTIFS($D$30:$D$119,"?*",$C$30:$C$119,IF($B$3="","*",$B$3)))</f>
        <v>0.066666666667</v>
      </c>
      <c r="E9" s="19">
        <f>IF(OR(D9="",B9=""),"",D9-B9)</f>
        <v>-0.13333333333</v>
      </c>
      <c r="F9" s="12" t="str">
        <f>IF(E9="","",IF(E9&gt;=0.1,"Taking more than planned",IF(E9&lt;=-0.1,"Starved","On plan")))</f>
        <v>Starved</v>
      </c>
      <c r="G9" s="2"/>
      <c r="H9" s="2"/>
      <c r="I9" s="2"/>
    </row>
    <row r="10" spans="1:9" x14ac:dyDescent="0.25">
      <c r="A10" s="11" t="s">
        <v>147</v>
      </c>
      <c r="B10" s="17">
        <v>0.25</v>
      </c>
      <c r="C10" s="12">
        <f>IF(A10="","",COUNTIFS($D$30:$D$119,A10,$C$30:$C$119,IF($B$3="","*",$B$3)))</f>
        <v>15</v>
      </c>
      <c r="D10" s="18">
        <f>IF(OR(A10="",COUNTIFS($D$30:$D$119,"?*",$C$30:$C$119,IF($B$3="","*",$B$3))=0),"",C10/COUNTIFS($D$30:$D$119,"?*",$C$30:$C$119,IF($B$3="","*",$B$3)))</f>
        <v>0.5</v>
      </c>
      <c r="E10" s="19">
        <f>IF(OR(D10="",B10=""),"",D10-B10)</f>
        <v>0.25</v>
      </c>
      <c r="F10" s="12" t="str">
        <f>IF(E10="","",IF(E10&gt;=0.1,"Taking more than planned",IF(E10&lt;=-0.1,"Starved","On plan")))</f>
        <v>Taking more than planned</v>
      </c>
      <c r="G10" s="2"/>
      <c r="H10" s="2"/>
      <c r="I10" s="2"/>
    </row>
    <row r="11" spans="1:9" x14ac:dyDescent="0.25">
      <c r="A11" s="11"/>
      <c r="B11" s="17"/>
      <c r="C11" s="12" t="str">
        <f>IF(A11="","",COUNTIFS($D$30:$D$119,A11,$C$30:$C$119,IF($B$3="","*",$B$3)))</f>
        <v/>
      </c>
      <c r="D11" s="18" t="str">
        <f>IF(OR(A11="",COUNTIFS($D$30:$D$119,"?*",$C$30:$C$119,IF($B$3="","*",$B$3))=0),"",C11/COUNTIFS($D$30:$D$119,"?*",$C$30:$C$119,IF($B$3="","*",$B$3)))</f>
        <v/>
      </c>
      <c r="E11" s="19" t="str">
        <f>IF(OR(D11="",B11=""),"",D11-B11)</f>
        <v/>
      </c>
      <c r="F11" s="12" t="str">
        <f>IF(E11="","",IF(E11&gt;=0.1,"Taking more than planned",IF(E11&lt;=-0.1,"Starved","On plan")))</f>
        <v/>
      </c>
      <c r="G11" s="2"/>
      <c r="H11" s="2"/>
      <c r="I11" s="2"/>
    </row>
    <row r="12" spans="1:9" x14ac:dyDescent="0.25">
      <c r="A12" s="11"/>
      <c r="B12" s="17"/>
      <c r="C12" s="12" t="str">
        <f>IF(A12="","",COUNTIFS($D$30:$D$119,A12,$C$30:$C$119,IF($B$3="","*",$B$3)))</f>
        <v/>
      </c>
      <c r="D12" s="18" t="str">
        <f>IF(OR(A12="",COUNTIFS($D$30:$D$119,"?*",$C$30:$C$119,IF($B$3="","*",$B$3))=0),"",C12/COUNTIFS($D$30:$D$119,"?*",$C$30:$C$119,IF($B$3="","*",$B$3)))</f>
        <v/>
      </c>
      <c r="E12" s="19" t="str">
        <f>IF(OR(D12="",B12=""),"",D12-B12)</f>
        <v/>
      </c>
      <c r="F12" s="12" t="str">
        <f>IF(E12="","",IF(E12&gt;=0.1,"Taking more than planned",IF(E12&lt;=-0.1,"Starved","On plan")))</f>
        <v/>
      </c>
      <c r="G12" s="2"/>
      <c r="H12" s="2"/>
      <c r="I12" s="2"/>
    </row>
    <row r="13" spans="1:9" s="20" customFormat="1" x14ac:dyDescent="0.25">
      <c r="A13" s="16" t="s">
        <v>52</v>
      </c>
      <c r="B13" s="21">
        <f>SUM(B7:B12)</f>
        <v>1</v>
      </c>
      <c r="C13" s="16">
        <f>COUNTIFS($D$30:$D$119,"?*",$C$30:$C$119,IF($B$3="","*",$B$3))</f>
        <v>30</v>
      </c>
      <c r="D13" s="16"/>
      <c r="E13" s="16"/>
      <c r="F13" s="22" t="str">
        <f>IF(ABS(B13-1)&gt;0.001,"Planned shares should add up to 100%","")</f>
        <v/>
      </c>
      <c r="G13" s="16"/>
      <c r="H13" s="16"/>
      <c r="I13" s="16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s="13" customFormat="1" x14ac:dyDescent="0.25">
      <c r="A15" s="14" t="s">
        <v>53</v>
      </c>
      <c r="B15" s="14"/>
      <c r="C15" s="14"/>
      <c r="D15" s="14"/>
      <c r="E15" s="14"/>
      <c r="F15" s="14"/>
      <c r="G15" s="14"/>
      <c r="H15" s="14"/>
      <c r="I15" s="15"/>
    </row>
    <row r="16" spans="1:9" s="8" customFormat="1" x14ac:dyDescent="0.25">
      <c r="A16" s="9" t="s">
        <v>54</v>
      </c>
      <c r="B16" s="9" t="s">
        <v>49</v>
      </c>
      <c r="C16" s="9" t="s">
        <v>55</v>
      </c>
      <c r="D16" s="9" t="s">
        <v>2</v>
      </c>
      <c r="E16" s="9" t="s">
        <v>2</v>
      </c>
      <c r="F16" s="9" t="s">
        <v>2</v>
      </c>
      <c r="G16" s="9" t="s">
        <v>2</v>
      </c>
      <c r="H16" s="9" t="s">
        <v>2</v>
      </c>
      <c r="I16" s="10"/>
    </row>
    <row r="17" spans="1:9" x14ac:dyDescent="0.25">
      <c r="A17" s="2" t="s">
        <v>56</v>
      </c>
      <c r="B17" s="12">
        <f>COUNTIFS($E$30:$E$119,A17,$C$30:$C$119,IF($B$3="","*",$B$3))</f>
        <v>6</v>
      </c>
      <c r="C17" s="18">
        <f>IF(COUNTIFS($D$30:$D$119,"?*",$C$30:$C$119,IF($B$3="","*",$B$3))=0,"",B17/COUNTIFS($D$30:$D$119,"?*",$C$30:$C$119,IF($B$3="","*",$B$3)))</f>
        <v>0.2</v>
      </c>
      <c r="D17" s="2"/>
      <c r="E17" s="2"/>
      <c r="F17" s="2"/>
      <c r="G17" s="2"/>
      <c r="H17" s="2"/>
      <c r="I17" s="2"/>
    </row>
    <row r="18" spans="1:9" x14ac:dyDescent="0.25">
      <c r="A18" s="2" t="s">
        <v>57</v>
      </c>
      <c r="B18" s="12">
        <f>COUNTIFS($E$30:$E$119,A18,$C$30:$C$119,IF($B$3="","*",$B$3))</f>
        <v>8</v>
      </c>
      <c r="C18" s="18">
        <f>IF(COUNTIFS($D$30:$D$119,"?*",$C$30:$C$119,IF($B$3="","*",$B$3))=0,"",B18/COUNTIFS($D$30:$D$119,"?*",$C$30:$C$119,IF($B$3="","*",$B$3)))</f>
        <v>0.26666666667</v>
      </c>
      <c r="D18" s="2"/>
      <c r="E18" s="2"/>
      <c r="F18" s="2"/>
      <c r="G18" s="2"/>
      <c r="H18" s="2"/>
      <c r="I18" s="2"/>
    </row>
    <row r="19" spans="1:9" x14ac:dyDescent="0.25">
      <c r="A19" s="2" t="s">
        <v>58</v>
      </c>
      <c r="B19" s="12">
        <f>COUNTIFS($E$30:$E$119,A19,$C$30:$C$119,IF($B$3="","*",$B$3))</f>
        <v>12</v>
      </c>
      <c r="C19" s="18">
        <f>IF(COUNTIFS($D$30:$D$119,"?*",$C$30:$C$119,IF($B$3="","*",$B$3))=0,"",B19/COUNTIFS($D$30:$D$119,"?*",$C$30:$C$119,IF($B$3="","*",$B$3)))</f>
        <v>0.4</v>
      </c>
      <c r="D19" s="2"/>
      <c r="E19" s="2"/>
      <c r="F19" s="2"/>
      <c r="G19" s="2"/>
      <c r="H19" s="2"/>
      <c r="I19" s="2"/>
    </row>
    <row r="20" spans="1:9" x14ac:dyDescent="0.25">
      <c r="A20" s="2" t="s">
        <v>59</v>
      </c>
      <c r="B20" s="12">
        <f>COUNTIFS($E$30:$E$119,A20,$C$30:$C$119,IF($B$3="","*",$B$3))</f>
        <v>0</v>
      </c>
      <c r="C20" s="18">
        <f>IF(COUNTIFS($D$30:$D$119,"?*",$C$30:$C$119,IF($B$3="","*",$B$3))=0,"",B20/COUNTIFS($D$30:$D$119,"?*",$C$30:$C$119,IF($B$3="","*",$B$3)))</f>
        <v>0</v>
      </c>
      <c r="D20" s="2"/>
      <c r="E20" s="2"/>
      <c r="F20" s="2"/>
      <c r="G20" s="2"/>
      <c r="H20" s="2"/>
      <c r="I20" s="2"/>
    </row>
    <row r="21" spans="1:9" x14ac:dyDescent="0.25">
      <c r="A21" s="2" t="s">
        <v>60</v>
      </c>
      <c r="B21" s="12">
        <f>COUNTIFS($E$30:$E$119,A21,$C$30:$C$119,IF($B$3="","*",$B$3))</f>
        <v>0</v>
      </c>
      <c r="C21" s="18">
        <f>IF(COUNTIFS($D$30:$D$119,"?*",$C$30:$C$119,IF($B$3="","*",$B$3))=0,"",B21/COUNTIFS($D$30:$D$119,"?*",$C$30:$C$119,IF($B$3="","*",$B$3)))</f>
        <v>0</v>
      </c>
      <c r="D21" s="2"/>
      <c r="E21" s="2"/>
      <c r="F21" s="2"/>
      <c r="G21" s="2"/>
      <c r="H21" s="2"/>
      <c r="I21" s="2"/>
    </row>
    <row r="22" spans="1:9" x14ac:dyDescent="0.25">
      <c r="A22" s="2" t="s">
        <v>61</v>
      </c>
      <c r="B22" s="12">
        <f>COUNTIFS($E$30:$E$119,A22,$C$30:$C$119,IF($B$3="","*",$B$3))</f>
        <v>4</v>
      </c>
      <c r="C22" s="18">
        <f>IF(COUNTIFS($D$30:$D$119,"?*",$C$30:$C$119,IF($B$3="","*",$B$3))=0,"",B22/COUNTIFS($D$30:$D$119,"?*",$C$30:$C$119,IF($B$3="","*",$B$3)))</f>
        <v>0.13333333333</v>
      </c>
      <c r="D22" s="2"/>
      <c r="E22" s="2"/>
      <c r="F22" s="2"/>
      <c r="G22" s="2"/>
      <c r="H22" s="2"/>
      <c r="I22" s="2"/>
    </row>
    <row r="23" spans="1:9" x14ac:dyDescent="0.25">
      <c r="A23" s="2" t="s">
        <v>62</v>
      </c>
      <c r="B23" s="12">
        <f>COUNTIFS($E$30:$E$119,A23,$C$30:$C$119,IF($B$3="","*",$B$3))</f>
        <v>0</v>
      </c>
      <c r="C23" s="18">
        <f>IF(COUNTIFS($D$30:$D$119,"?*",$C$30:$C$119,IF($B$3="","*",$B$3))=0,"",B23/COUNTIFS($D$30:$D$119,"?*",$C$30:$C$119,IF($B$3="","*",$B$3)))</f>
        <v>0</v>
      </c>
      <c r="D23" s="2"/>
      <c r="E23" s="2"/>
      <c r="F23" s="2"/>
      <c r="G23" s="2"/>
      <c r="H23" s="2"/>
      <c r="I23" s="2"/>
    </row>
    <row r="24" spans="1:9" x14ac:dyDescent="0.25">
      <c r="A24" s="2" t="s">
        <v>63</v>
      </c>
      <c r="B24" s="12">
        <f>COUNTIFS($E$30:$E$119,A24,$C$30:$C$119,IF($B$3="","*",$B$3))</f>
        <v>0</v>
      </c>
      <c r="C24" s="18">
        <f>IF(COUNTIFS($D$30:$D$119,"?*",$C$30:$C$119,IF($B$3="","*",$B$3))=0,"",B24/COUNTIFS($D$30:$D$119,"?*",$C$30:$C$119,IF($B$3="","*",$B$3)))</f>
        <v>0</v>
      </c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16" t="s">
        <v>64</v>
      </c>
      <c r="B26" s="18">
        <f>IF(COUNTIFS($D$30:$D$119,"?*",$C$30:$C$119,IF($B$3="","*",$B$3))=0,"",COUNTIFS($G$30:$G$119,"Yes",$C$30:$C$119,IF($B$3="","*",$B$3))/COUNTIFS($D$30:$D$119,"?*",$C$30:$C$119,IF($B$3="","*",$B$3)))</f>
        <v>0.6</v>
      </c>
      <c r="C26" s="2"/>
      <c r="D26" s="2"/>
      <c r="E26" s="2"/>
      <c r="F26" s="2"/>
      <c r="G26" s="2"/>
      <c r="H26" s="2"/>
      <c r="I26" s="2"/>
    </row>
    <row r="27" spans="1:9" x14ac:dyDescent="0.25">
      <c r="A27" s="16" t="s">
        <v>65</v>
      </c>
      <c r="B27" s="18">
        <f>IF(COUNTIFS($D$30:$D$119,"?*",$C$30:$C$119,IF($B$3="","*",$B$3))=0,"",COUNTIFS($H$30:$H$119,"Yes",$C$30:$C$119,IF($B$3="","*",$B$3))/COUNTIFS($D$30:$D$119,"?*",$C$30:$C$119,IF($B$3="","*",$B$3)))</f>
        <v>0.5</v>
      </c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ht="32" customHeight="1" spans="1:9" s="8" customFormat="1" x14ac:dyDescent="0.25">
      <c r="A29" s="9" t="s">
        <v>66</v>
      </c>
      <c r="B29" s="9" t="s">
        <v>67</v>
      </c>
      <c r="C29" s="9" t="s">
        <v>21</v>
      </c>
      <c r="D29" s="9" t="s">
        <v>47</v>
      </c>
      <c r="E29" s="9" t="s">
        <v>54</v>
      </c>
      <c r="F29" s="9" t="s">
        <v>68</v>
      </c>
      <c r="G29" s="9" t="s">
        <v>69</v>
      </c>
      <c r="H29" s="9" t="s">
        <v>70</v>
      </c>
      <c r="I29" s="10"/>
    </row>
    <row r="30" spans="1:9" x14ac:dyDescent="0.25">
      <c r="A30" s="23">
        <v>1</v>
      </c>
      <c r="B30" s="24">
        <v>46295.5</v>
      </c>
      <c r="C30" s="11" t="s">
        <v>143</v>
      </c>
      <c r="D30" s="11" t="s">
        <v>147</v>
      </c>
      <c r="E30" s="11" t="s">
        <v>56</v>
      </c>
      <c r="F30" s="11" t="s">
        <v>148</v>
      </c>
      <c r="G30" s="11" t="s">
        <v>149</v>
      </c>
      <c r="H30" s="11" t="s">
        <v>149</v>
      </c>
      <c r="I30" s="2"/>
    </row>
    <row r="31" spans="1:9" x14ac:dyDescent="0.25">
      <c r="A31" s="23">
        <v>2</v>
      </c>
      <c r="B31" s="24">
        <v>46292.5</v>
      </c>
      <c r="C31" s="11" t="s">
        <v>143</v>
      </c>
      <c r="D31" s="11" t="s">
        <v>144</v>
      </c>
      <c r="E31" s="11" t="s">
        <v>57</v>
      </c>
      <c r="F31" s="11" t="s">
        <v>150</v>
      </c>
      <c r="G31" s="11" t="s">
        <v>149</v>
      </c>
      <c r="H31" s="11" t="s">
        <v>151</v>
      </c>
      <c r="I31" s="2"/>
    </row>
    <row r="32" spans="1:9" x14ac:dyDescent="0.25">
      <c r="A32" s="23">
        <v>3</v>
      </c>
      <c r="B32" s="24">
        <v>46289.5</v>
      </c>
      <c r="C32" s="11" t="s">
        <v>143</v>
      </c>
      <c r="D32" s="11" t="s">
        <v>147</v>
      </c>
      <c r="E32" s="11" t="s">
        <v>58</v>
      </c>
      <c r="F32" s="11" t="s">
        <v>152</v>
      </c>
      <c r="G32" s="11" t="s">
        <v>151</v>
      </c>
      <c r="H32" s="11" t="s">
        <v>149</v>
      </c>
      <c r="I32" s="2"/>
    </row>
    <row r="33" spans="1:9" x14ac:dyDescent="0.25">
      <c r="A33" s="23">
        <v>4</v>
      </c>
      <c r="B33" s="24">
        <v>46286.5</v>
      </c>
      <c r="C33" s="11" t="s">
        <v>143</v>
      </c>
      <c r="D33" s="11" t="s">
        <v>147</v>
      </c>
      <c r="E33" s="11" t="s">
        <v>58</v>
      </c>
      <c r="F33" s="11" t="s">
        <v>153</v>
      </c>
      <c r="G33" s="11" t="s">
        <v>151</v>
      </c>
      <c r="H33" s="11" t="s">
        <v>149</v>
      </c>
      <c r="I33" s="2"/>
    </row>
    <row r="34" spans="1:9" x14ac:dyDescent="0.25">
      <c r="A34" s="23">
        <v>5</v>
      </c>
      <c r="B34" s="24">
        <v>46283.5</v>
      </c>
      <c r="C34" s="11" t="s">
        <v>143</v>
      </c>
      <c r="D34" s="11" t="s">
        <v>145</v>
      </c>
      <c r="E34" s="11" t="s">
        <v>57</v>
      </c>
      <c r="F34" s="11" t="s">
        <v>154</v>
      </c>
      <c r="G34" s="11" t="s">
        <v>149</v>
      </c>
      <c r="H34" s="11" t="s">
        <v>151</v>
      </c>
      <c r="I34" s="2"/>
    </row>
    <row r="35" spans="1:9" x14ac:dyDescent="0.25">
      <c r="A35" s="23">
        <v>6</v>
      </c>
      <c r="B35" s="24">
        <v>46280.5</v>
      </c>
      <c r="C35" s="11" t="s">
        <v>143</v>
      </c>
      <c r="D35" s="11" t="s">
        <v>147</v>
      </c>
      <c r="E35" s="11" t="s">
        <v>56</v>
      </c>
      <c r="F35" s="11" t="s">
        <v>155</v>
      </c>
      <c r="G35" s="11" t="s">
        <v>149</v>
      </c>
      <c r="H35" s="11" t="s">
        <v>149</v>
      </c>
      <c r="I35" s="2"/>
    </row>
    <row r="36" spans="1:9" x14ac:dyDescent="0.25">
      <c r="A36" s="23">
        <v>7</v>
      </c>
      <c r="B36" s="24">
        <v>46277.5</v>
      </c>
      <c r="C36" s="11" t="s">
        <v>143</v>
      </c>
      <c r="D36" s="11" t="s">
        <v>146</v>
      </c>
      <c r="E36" s="11" t="s">
        <v>58</v>
      </c>
      <c r="F36" s="11" t="s">
        <v>156</v>
      </c>
      <c r="G36" s="11" t="s">
        <v>149</v>
      </c>
      <c r="H36" s="11" t="s">
        <v>151</v>
      </c>
      <c r="I36" s="2"/>
    </row>
    <row r="37" spans="1:9" x14ac:dyDescent="0.25">
      <c r="A37" s="23">
        <v>8</v>
      </c>
      <c r="B37" s="24">
        <v>46274.5</v>
      </c>
      <c r="C37" s="11" t="s">
        <v>143</v>
      </c>
      <c r="D37" s="11" t="s">
        <v>147</v>
      </c>
      <c r="E37" s="11" t="s">
        <v>61</v>
      </c>
      <c r="F37" s="11" t="s">
        <v>157</v>
      </c>
      <c r="G37" s="11" t="s">
        <v>151</v>
      </c>
      <c r="H37" s="11" t="s">
        <v>149</v>
      </c>
      <c r="I37" s="2"/>
    </row>
    <row r="38" spans="1:9" x14ac:dyDescent="0.25">
      <c r="A38" s="23">
        <v>9</v>
      </c>
      <c r="B38" s="24">
        <v>46271.5</v>
      </c>
      <c r="C38" s="11" t="s">
        <v>143</v>
      </c>
      <c r="D38" s="11" t="s">
        <v>144</v>
      </c>
      <c r="E38" s="11" t="s">
        <v>56</v>
      </c>
      <c r="F38" s="11" t="s">
        <v>158</v>
      </c>
      <c r="G38" s="11" t="s">
        <v>149</v>
      </c>
      <c r="H38" s="11" t="s">
        <v>151</v>
      </c>
      <c r="I38" s="2"/>
    </row>
    <row r="39" spans="1:9" x14ac:dyDescent="0.25">
      <c r="A39" s="23">
        <v>10</v>
      </c>
      <c r="B39" s="24">
        <v>46268.5</v>
      </c>
      <c r="C39" s="11" t="s">
        <v>143</v>
      </c>
      <c r="D39" s="11" t="s">
        <v>147</v>
      </c>
      <c r="E39" s="11" t="s">
        <v>58</v>
      </c>
      <c r="F39" s="11" t="s">
        <v>159</v>
      </c>
      <c r="G39" s="11" t="s">
        <v>151</v>
      </c>
      <c r="H39" s="11" t="s">
        <v>149</v>
      </c>
      <c r="I39" s="2"/>
    </row>
    <row r="40" spans="1:9" x14ac:dyDescent="0.25">
      <c r="A40" s="23">
        <v>11</v>
      </c>
      <c r="B40" s="24">
        <v>46265.5</v>
      </c>
      <c r="C40" s="11" t="s">
        <v>143</v>
      </c>
      <c r="D40" s="11" t="s">
        <v>145</v>
      </c>
      <c r="E40" s="11" t="s">
        <v>57</v>
      </c>
      <c r="F40" s="11" t="s">
        <v>160</v>
      </c>
      <c r="G40" s="11" t="s">
        <v>149</v>
      </c>
      <c r="H40" s="11" t="s">
        <v>151</v>
      </c>
      <c r="I40" s="2"/>
    </row>
    <row r="41" spans="1:9" x14ac:dyDescent="0.25">
      <c r="A41" s="23">
        <v>12</v>
      </c>
      <c r="B41" s="24">
        <v>46262.5</v>
      </c>
      <c r="C41" s="11" t="s">
        <v>143</v>
      </c>
      <c r="D41" s="11" t="s">
        <v>147</v>
      </c>
      <c r="E41" s="11" t="s">
        <v>56</v>
      </c>
      <c r="F41" s="11" t="s">
        <v>161</v>
      </c>
      <c r="G41" s="11" t="s">
        <v>149</v>
      </c>
      <c r="H41" s="11" t="s">
        <v>149</v>
      </c>
      <c r="I41" s="2"/>
    </row>
    <row r="42" spans="1:9" x14ac:dyDescent="0.25">
      <c r="A42" s="23">
        <v>13</v>
      </c>
      <c r="B42" s="24">
        <v>46259.5</v>
      </c>
      <c r="C42" s="11" t="s">
        <v>143</v>
      </c>
      <c r="D42" s="11" t="s">
        <v>147</v>
      </c>
      <c r="E42" s="11" t="s">
        <v>58</v>
      </c>
      <c r="F42" s="11" t="s">
        <v>162</v>
      </c>
      <c r="G42" s="11" t="s">
        <v>151</v>
      </c>
      <c r="H42" s="11" t="s">
        <v>149</v>
      </c>
      <c r="I42" s="2"/>
    </row>
    <row r="43" spans="1:9" x14ac:dyDescent="0.25">
      <c r="A43" s="23">
        <v>14</v>
      </c>
      <c r="B43" s="24">
        <v>46256.5</v>
      </c>
      <c r="C43" s="11" t="s">
        <v>143</v>
      </c>
      <c r="D43" s="11" t="s">
        <v>145</v>
      </c>
      <c r="E43" s="11" t="s">
        <v>61</v>
      </c>
      <c r="F43" s="11" t="s">
        <v>163</v>
      </c>
      <c r="G43" s="11" t="s">
        <v>151</v>
      </c>
      <c r="H43" s="11" t="s">
        <v>151</v>
      </c>
      <c r="I43" s="2"/>
    </row>
    <row r="44" spans="1:9" x14ac:dyDescent="0.25">
      <c r="A44" s="23">
        <v>15</v>
      </c>
      <c r="B44" s="24">
        <v>46253.5</v>
      </c>
      <c r="C44" s="11" t="s">
        <v>143</v>
      </c>
      <c r="D44" s="11" t="s">
        <v>147</v>
      </c>
      <c r="E44" s="11" t="s">
        <v>58</v>
      </c>
      <c r="F44" s="11" t="s">
        <v>164</v>
      </c>
      <c r="G44" s="11" t="s">
        <v>151</v>
      </c>
      <c r="H44" s="11" t="s">
        <v>149</v>
      </c>
      <c r="I44" s="2"/>
    </row>
    <row r="45" spans="1:9" x14ac:dyDescent="0.25">
      <c r="A45" s="23">
        <v>16</v>
      </c>
      <c r="B45" s="24">
        <v>46250.5</v>
      </c>
      <c r="C45" s="11" t="s">
        <v>143</v>
      </c>
      <c r="D45" s="11" t="s">
        <v>144</v>
      </c>
      <c r="E45" s="11" t="s">
        <v>57</v>
      </c>
      <c r="F45" s="11" t="s">
        <v>165</v>
      </c>
      <c r="G45" s="11" t="s">
        <v>149</v>
      </c>
      <c r="H45" s="11" t="s">
        <v>151</v>
      </c>
      <c r="I45" s="2"/>
    </row>
    <row r="46" spans="1:9" x14ac:dyDescent="0.25">
      <c r="A46" s="23">
        <v>17</v>
      </c>
      <c r="B46" s="24">
        <v>46247.5</v>
      </c>
      <c r="C46" s="11" t="s">
        <v>143</v>
      </c>
      <c r="D46" s="11" t="s">
        <v>145</v>
      </c>
      <c r="E46" s="11" t="s">
        <v>58</v>
      </c>
      <c r="F46" s="11" t="s">
        <v>166</v>
      </c>
      <c r="G46" s="11" t="s">
        <v>149</v>
      </c>
      <c r="H46" s="11" t="s">
        <v>151</v>
      </c>
      <c r="I46" s="2"/>
    </row>
    <row r="47" spans="1:9" x14ac:dyDescent="0.25">
      <c r="A47" s="23">
        <v>18</v>
      </c>
      <c r="B47" s="24">
        <v>46244.5</v>
      </c>
      <c r="C47" s="11" t="s">
        <v>143</v>
      </c>
      <c r="D47" s="11" t="s">
        <v>147</v>
      </c>
      <c r="E47" s="11" t="s">
        <v>56</v>
      </c>
      <c r="F47" s="11" t="s">
        <v>167</v>
      </c>
      <c r="G47" s="11" t="s">
        <v>149</v>
      </c>
      <c r="H47" s="11" t="s">
        <v>149</v>
      </c>
      <c r="I47" s="2"/>
    </row>
    <row r="48" spans="1:9" x14ac:dyDescent="0.25">
      <c r="A48" s="23">
        <v>19</v>
      </c>
      <c r="B48" s="24">
        <v>46241.5</v>
      </c>
      <c r="C48" s="11" t="s">
        <v>143</v>
      </c>
      <c r="D48" s="11" t="s">
        <v>147</v>
      </c>
      <c r="E48" s="11" t="s">
        <v>58</v>
      </c>
      <c r="F48" s="11" t="s">
        <v>168</v>
      </c>
      <c r="G48" s="11" t="s">
        <v>151</v>
      </c>
      <c r="H48" s="11" t="s">
        <v>149</v>
      </c>
      <c r="I48" s="2"/>
    </row>
    <row r="49" spans="1:9" x14ac:dyDescent="0.25">
      <c r="A49" s="23">
        <v>20</v>
      </c>
      <c r="B49" s="24">
        <v>46238.5</v>
      </c>
      <c r="C49" s="11" t="s">
        <v>143</v>
      </c>
      <c r="D49" s="11" t="s">
        <v>146</v>
      </c>
      <c r="E49" s="11" t="s">
        <v>57</v>
      </c>
      <c r="F49" s="11" t="s">
        <v>169</v>
      </c>
      <c r="G49" s="11" t="s">
        <v>149</v>
      </c>
      <c r="H49" s="11" t="s">
        <v>151</v>
      </c>
      <c r="I49" s="2"/>
    </row>
    <row r="50" spans="1:9" x14ac:dyDescent="0.25">
      <c r="A50" s="23">
        <v>21</v>
      </c>
      <c r="B50" s="24">
        <v>46235.5</v>
      </c>
      <c r="C50" s="11" t="s">
        <v>143</v>
      </c>
      <c r="D50" s="11" t="s">
        <v>145</v>
      </c>
      <c r="E50" s="11" t="s">
        <v>57</v>
      </c>
      <c r="F50" s="11" t="s">
        <v>170</v>
      </c>
      <c r="G50" s="11" t="s">
        <v>149</v>
      </c>
      <c r="H50" s="11" t="s">
        <v>151</v>
      </c>
      <c r="I50" s="2"/>
    </row>
    <row r="51" spans="1:9" x14ac:dyDescent="0.25">
      <c r="A51" s="23">
        <v>22</v>
      </c>
      <c r="B51" s="24">
        <v>46232.5</v>
      </c>
      <c r="C51" s="11" t="s">
        <v>143</v>
      </c>
      <c r="D51" s="11" t="s">
        <v>147</v>
      </c>
      <c r="E51" s="11" t="s">
        <v>58</v>
      </c>
      <c r="F51" s="11" t="s">
        <v>171</v>
      </c>
      <c r="G51" s="11" t="s">
        <v>151</v>
      </c>
      <c r="H51" s="11" t="s">
        <v>149</v>
      </c>
      <c r="I51" s="2"/>
    </row>
    <row r="52" spans="1:9" x14ac:dyDescent="0.25">
      <c r="A52" s="23">
        <v>23</v>
      </c>
      <c r="B52" s="24">
        <v>46229.5</v>
      </c>
      <c r="C52" s="11" t="s">
        <v>143</v>
      </c>
      <c r="D52" s="11" t="s">
        <v>144</v>
      </c>
      <c r="E52" s="11" t="s">
        <v>56</v>
      </c>
      <c r="F52" s="11" t="s">
        <v>172</v>
      </c>
      <c r="G52" s="11" t="s">
        <v>149</v>
      </c>
      <c r="H52" s="11" t="s">
        <v>151</v>
      </c>
      <c r="I52" s="2"/>
    </row>
    <row r="53" spans="1:9" x14ac:dyDescent="0.25">
      <c r="A53" s="23">
        <v>24</v>
      </c>
      <c r="B53" s="24">
        <v>46226.5</v>
      </c>
      <c r="C53" s="11" t="s">
        <v>143</v>
      </c>
      <c r="D53" s="11" t="s">
        <v>147</v>
      </c>
      <c r="E53" s="11" t="s">
        <v>61</v>
      </c>
      <c r="F53" s="11" t="s">
        <v>173</v>
      </c>
      <c r="G53" s="11" t="s">
        <v>151</v>
      </c>
      <c r="H53" s="11" t="s">
        <v>149</v>
      </c>
      <c r="I53" s="2"/>
    </row>
    <row r="54" spans="1:9" x14ac:dyDescent="0.25">
      <c r="A54" s="23">
        <v>25</v>
      </c>
      <c r="B54" s="24">
        <v>46223.5</v>
      </c>
      <c r="C54" s="11" t="s">
        <v>143</v>
      </c>
      <c r="D54" s="11" t="s">
        <v>145</v>
      </c>
      <c r="E54" s="11" t="s">
        <v>58</v>
      </c>
      <c r="F54" s="11" t="s">
        <v>174</v>
      </c>
      <c r="G54" s="11" t="s">
        <v>149</v>
      </c>
      <c r="H54" s="11" t="s">
        <v>151</v>
      </c>
      <c r="I54" s="2"/>
    </row>
    <row r="55" spans="1:9" x14ac:dyDescent="0.25">
      <c r="A55" s="23">
        <v>26</v>
      </c>
      <c r="B55" s="24">
        <v>46220.5</v>
      </c>
      <c r="C55" s="11" t="s">
        <v>143</v>
      </c>
      <c r="D55" s="11" t="s">
        <v>147</v>
      </c>
      <c r="E55" s="11" t="s">
        <v>58</v>
      </c>
      <c r="F55" s="11" t="s">
        <v>175</v>
      </c>
      <c r="G55" s="11" t="s">
        <v>151</v>
      </c>
      <c r="H55" s="11" t="s">
        <v>149</v>
      </c>
      <c r="I55" s="2"/>
    </row>
    <row r="56" spans="1:9" x14ac:dyDescent="0.25">
      <c r="A56" s="23">
        <v>27</v>
      </c>
      <c r="B56" s="24">
        <v>46217.5</v>
      </c>
      <c r="C56" s="11" t="s">
        <v>143</v>
      </c>
      <c r="D56" s="11" t="s">
        <v>145</v>
      </c>
      <c r="E56" s="11" t="s">
        <v>57</v>
      </c>
      <c r="F56" s="11" t="s">
        <v>176</v>
      </c>
      <c r="G56" s="11" t="s">
        <v>149</v>
      </c>
      <c r="H56" s="11" t="s">
        <v>151</v>
      </c>
      <c r="I56" s="2"/>
    </row>
    <row r="57" spans="1:9" x14ac:dyDescent="0.25">
      <c r="A57" s="23">
        <v>28</v>
      </c>
      <c r="B57" s="24">
        <v>46214.5</v>
      </c>
      <c r="C57" s="11" t="s">
        <v>143</v>
      </c>
      <c r="D57" s="11" t="s">
        <v>144</v>
      </c>
      <c r="E57" s="11" t="s">
        <v>57</v>
      </c>
      <c r="F57" s="11" t="s">
        <v>177</v>
      </c>
      <c r="G57" s="11" t="s">
        <v>149</v>
      </c>
      <c r="H57" s="11" t="s">
        <v>151</v>
      </c>
      <c r="I57" s="2"/>
    </row>
    <row r="58" spans="1:9" x14ac:dyDescent="0.25">
      <c r="A58" s="23">
        <v>29</v>
      </c>
      <c r="B58" s="24">
        <v>46211.5</v>
      </c>
      <c r="C58" s="11" t="s">
        <v>143</v>
      </c>
      <c r="D58" s="11" t="s">
        <v>147</v>
      </c>
      <c r="E58" s="11" t="s">
        <v>58</v>
      </c>
      <c r="F58" s="11" t="s">
        <v>178</v>
      </c>
      <c r="G58" s="11" t="s">
        <v>151</v>
      </c>
      <c r="H58" s="11" t="s">
        <v>149</v>
      </c>
      <c r="I58" s="2"/>
    </row>
    <row r="59" spans="1:9" x14ac:dyDescent="0.25">
      <c r="A59" s="23">
        <v>30</v>
      </c>
      <c r="B59" s="24">
        <v>46208.5</v>
      </c>
      <c r="C59" s="11" t="s">
        <v>143</v>
      </c>
      <c r="D59" s="11" t="s">
        <v>145</v>
      </c>
      <c r="E59" s="11" t="s">
        <v>61</v>
      </c>
      <c r="F59" s="11" t="s">
        <v>179</v>
      </c>
      <c r="G59" s="11" t="s">
        <v>149</v>
      </c>
      <c r="H59" s="11" t="s">
        <v>151</v>
      </c>
      <c r="I59" s="2"/>
    </row>
    <row r="60" spans="1:9" x14ac:dyDescent="0.25">
      <c r="A60" s="23">
        <v>31</v>
      </c>
      <c r="B60" s="24"/>
      <c r="C60" s="11"/>
      <c r="D60" s="11"/>
      <c r="E60" s="11"/>
      <c r="F60" s="11"/>
      <c r="G60" s="11"/>
      <c r="H60" s="11"/>
      <c r="I60" s="2"/>
    </row>
    <row r="61" spans="1:9" x14ac:dyDescent="0.25">
      <c r="A61" s="23">
        <v>32</v>
      </c>
      <c r="B61" s="24"/>
      <c r="C61" s="11"/>
      <c r="D61" s="11"/>
      <c r="E61" s="11"/>
      <c r="F61" s="11"/>
      <c r="G61" s="11"/>
      <c r="H61" s="11"/>
      <c r="I61" s="2"/>
    </row>
    <row r="62" spans="1:9" x14ac:dyDescent="0.25">
      <c r="A62" s="23">
        <v>33</v>
      </c>
      <c r="B62" s="24"/>
      <c r="C62" s="11"/>
      <c r="D62" s="11"/>
      <c r="E62" s="11"/>
      <c r="F62" s="11"/>
      <c r="G62" s="11"/>
      <c r="H62" s="11"/>
      <c r="I62" s="2"/>
    </row>
    <row r="63" spans="1:9" x14ac:dyDescent="0.25">
      <c r="A63" s="23">
        <v>34</v>
      </c>
      <c r="B63" s="24"/>
      <c r="C63" s="11"/>
      <c r="D63" s="11"/>
      <c r="E63" s="11"/>
      <c r="F63" s="11"/>
      <c r="G63" s="11"/>
      <c r="H63" s="11"/>
      <c r="I63" s="2"/>
    </row>
    <row r="64" spans="1:9" x14ac:dyDescent="0.25">
      <c r="A64" s="23">
        <v>35</v>
      </c>
      <c r="B64" s="24"/>
      <c r="C64" s="11"/>
      <c r="D64" s="11"/>
      <c r="E64" s="11"/>
      <c r="F64" s="11"/>
      <c r="G64" s="11"/>
      <c r="H64" s="11"/>
      <c r="I64" s="2"/>
    </row>
    <row r="65" spans="1:9" x14ac:dyDescent="0.25">
      <c r="A65" s="23">
        <v>36</v>
      </c>
      <c r="B65" s="24"/>
      <c r="C65" s="11"/>
      <c r="D65" s="11"/>
      <c r="E65" s="11"/>
      <c r="F65" s="11"/>
      <c r="G65" s="11"/>
      <c r="H65" s="11"/>
      <c r="I65" s="2"/>
    </row>
    <row r="66" spans="1:9" x14ac:dyDescent="0.25">
      <c r="A66" s="23">
        <v>37</v>
      </c>
      <c r="B66" s="24"/>
      <c r="C66" s="11"/>
      <c r="D66" s="11"/>
      <c r="E66" s="11"/>
      <c r="F66" s="11"/>
      <c r="G66" s="11"/>
      <c r="H66" s="11"/>
      <c r="I66" s="2"/>
    </row>
    <row r="67" spans="1:9" x14ac:dyDescent="0.25">
      <c r="A67" s="23">
        <v>38</v>
      </c>
      <c r="B67" s="24"/>
      <c r="C67" s="11"/>
      <c r="D67" s="11"/>
      <c r="E67" s="11"/>
      <c r="F67" s="11"/>
      <c r="G67" s="11"/>
      <c r="H67" s="11"/>
      <c r="I67" s="2"/>
    </row>
    <row r="68" spans="1:9" x14ac:dyDescent="0.25">
      <c r="A68" s="23">
        <v>39</v>
      </c>
      <c r="B68" s="24"/>
      <c r="C68" s="11"/>
      <c r="D68" s="11"/>
      <c r="E68" s="11"/>
      <c r="F68" s="11"/>
      <c r="G68" s="11"/>
      <c r="H68" s="11"/>
      <c r="I68" s="2"/>
    </row>
    <row r="69" spans="1:9" x14ac:dyDescent="0.25">
      <c r="A69" s="23">
        <v>40</v>
      </c>
      <c r="B69" s="24"/>
      <c r="C69" s="11"/>
      <c r="D69" s="11"/>
      <c r="E69" s="11"/>
      <c r="F69" s="11"/>
      <c r="G69" s="11"/>
      <c r="H69" s="11"/>
      <c r="I69" s="2"/>
    </row>
    <row r="70" spans="1:9" x14ac:dyDescent="0.25">
      <c r="A70" s="23">
        <v>41</v>
      </c>
      <c r="B70" s="24"/>
      <c r="C70" s="11"/>
      <c r="D70" s="11"/>
      <c r="E70" s="11"/>
      <c r="F70" s="11"/>
      <c r="G70" s="11"/>
      <c r="H70" s="11"/>
      <c r="I70" s="2"/>
    </row>
    <row r="71" spans="1:9" x14ac:dyDescent="0.25">
      <c r="A71" s="23">
        <v>42</v>
      </c>
      <c r="B71" s="24"/>
      <c r="C71" s="11"/>
      <c r="D71" s="11"/>
      <c r="E71" s="11"/>
      <c r="F71" s="11"/>
      <c r="G71" s="11"/>
      <c r="H71" s="11"/>
      <c r="I71" s="2"/>
    </row>
    <row r="72" spans="1:9" x14ac:dyDescent="0.25">
      <c r="A72" s="23">
        <v>43</v>
      </c>
      <c r="B72" s="24"/>
      <c r="C72" s="11"/>
      <c r="D72" s="11"/>
      <c r="E72" s="11"/>
      <c r="F72" s="11"/>
      <c r="G72" s="11"/>
      <c r="H72" s="11"/>
      <c r="I72" s="2"/>
    </row>
    <row r="73" spans="1:9" x14ac:dyDescent="0.25">
      <c r="A73" s="23">
        <v>44</v>
      </c>
      <c r="B73" s="24"/>
      <c r="C73" s="11"/>
      <c r="D73" s="11"/>
      <c r="E73" s="11"/>
      <c r="F73" s="11"/>
      <c r="G73" s="11"/>
      <c r="H73" s="11"/>
      <c r="I73" s="2"/>
    </row>
    <row r="74" spans="1:9" x14ac:dyDescent="0.25">
      <c r="A74" s="23">
        <v>45</v>
      </c>
      <c r="B74" s="24"/>
      <c r="C74" s="11"/>
      <c r="D74" s="11"/>
      <c r="E74" s="11"/>
      <c r="F74" s="11"/>
      <c r="G74" s="11"/>
      <c r="H74" s="11"/>
      <c r="I74" s="2"/>
    </row>
    <row r="75" spans="1:9" x14ac:dyDescent="0.25">
      <c r="A75" s="23">
        <v>46</v>
      </c>
      <c r="B75" s="24"/>
      <c r="C75" s="11"/>
      <c r="D75" s="11"/>
      <c r="E75" s="11"/>
      <c r="F75" s="11"/>
      <c r="G75" s="11"/>
      <c r="H75" s="11"/>
      <c r="I75" s="2"/>
    </row>
    <row r="76" spans="1:9" x14ac:dyDescent="0.25">
      <c r="A76" s="23">
        <v>47</v>
      </c>
      <c r="B76" s="24"/>
      <c r="C76" s="11"/>
      <c r="D76" s="11"/>
      <c r="E76" s="11"/>
      <c r="F76" s="11"/>
      <c r="G76" s="11"/>
      <c r="H76" s="11"/>
      <c r="I76" s="2"/>
    </row>
    <row r="77" spans="1:9" x14ac:dyDescent="0.25">
      <c r="A77" s="23">
        <v>48</v>
      </c>
      <c r="B77" s="24"/>
      <c r="C77" s="11"/>
      <c r="D77" s="11"/>
      <c r="E77" s="11"/>
      <c r="F77" s="11"/>
      <c r="G77" s="11"/>
      <c r="H77" s="11"/>
      <c r="I77" s="2"/>
    </row>
    <row r="78" spans="1:9" x14ac:dyDescent="0.25">
      <c r="A78" s="23">
        <v>49</v>
      </c>
      <c r="B78" s="24"/>
      <c r="C78" s="11"/>
      <c r="D78" s="11"/>
      <c r="E78" s="11"/>
      <c r="F78" s="11"/>
      <c r="G78" s="11"/>
      <c r="H78" s="11"/>
      <c r="I78" s="2"/>
    </row>
    <row r="79" spans="1:9" x14ac:dyDescent="0.25">
      <c r="A79" s="23">
        <v>50</v>
      </c>
      <c r="B79" s="24"/>
      <c r="C79" s="11"/>
      <c r="D79" s="11"/>
      <c r="E79" s="11"/>
      <c r="F79" s="11"/>
      <c r="G79" s="11"/>
      <c r="H79" s="11"/>
      <c r="I79" s="2"/>
    </row>
    <row r="80" spans="1:9" x14ac:dyDescent="0.25">
      <c r="A80" s="23">
        <v>51</v>
      </c>
      <c r="B80" s="24"/>
      <c r="C80" s="11"/>
      <c r="D80" s="11"/>
      <c r="E80" s="11"/>
      <c r="F80" s="11"/>
      <c r="G80" s="11"/>
      <c r="H80" s="11"/>
      <c r="I80" s="2"/>
    </row>
    <row r="81" spans="1:9" x14ac:dyDescent="0.25">
      <c r="A81" s="23">
        <v>52</v>
      </c>
      <c r="B81" s="24"/>
      <c r="C81" s="11"/>
      <c r="D81" s="11"/>
      <c r="E81" s="11"/>
      <c r="F81" s="11"/>
      <c r="G81" s="11"/>
      <c r="H81" s="11"/>
      <c r="I81" s="2"/>
    </row>
    <row r="82" spans="1:9" x14ac:dyDescent="0.25">
      <c r="A82" s="23">
        <v>53</v>
      </c>
      <c r="B82" s="24"/>
      <c r="C82" s="11"/>
      <c r="D82" s="11"/>
      <c r="E82" s="11"/>
      <c r="F82" s="11"/>
      <c r="G82" s="11"/>
      <c r="H82" s="11"/>
      <c r="I82" s="2"/>
    </row>
    <row r="83" spans="1:9" x14ac:dyDescent="0.25">
      <c r="A83" s="23">
        <v>54</v>
      </c>
      <c r="B83" s="24"/>
      <c r="C83" s="11"/>
      <c r="D83" s="11"/>
      <c r="E83" s="11"/>
      <c r="F83" s="11"/>
      <c r="G83" s="11"/>
      <c r="H83" s="11"/>
      <c r="I83" s="2"/>
    </row>
    <row r="84" spans="1:9" x14ac:dyDescent="0.25">
      <c r="A84" s="23">
        <v>55</v>
      </c>
      <c r="B84" s="24"/>
      <c r="C84" s="11"/>
      <c r="D84" s="11"/>
      <c r="E84" s="11"/>
      <c r="F84" s="11"/>
      <c r="G84" s="11"/>
      <c r="H84" s="11"/>
      <c r="I84" s="2"/>
    </row>
    <row r="85" spans="1:9" x14ac:dyDescent="0.25">
      <c r="A85" s="23">
        <v>56</v>
      </c>
      <c r="B85" s="24"/>
      <c r="C85" s="11"/>
      <c r="D85" s="11"/>
      <c r="E85" s="11"/>
      <c r="F85" s="11"/>
      <c r="G85" s="11"/>
      <c r="H85" s="11"/>
      <c r="I85" s="2"/>
    </row>
    <row r="86" spans="1:9" x14ac:dyDescent="0.25">
      <c r="A86" s="23">
        <v>57</v>
      </c>
      <c r="B86" s="24"/>
      <c r="C86" s="11"/>
      <c r="D86" s="11"/>
      <c r="E86" s="11"/>
      <c r="F86" s="11"/>
      <c r="G86" s="11"/>
      <c r="H86" s="11"/>
      <c r="I86" s="2"/>
    </row>
    <row r="87" spans="1:9" x14ac:dyDescent="0.25">
      <c r="A87" s="23">
        <v>58</v>
      </c>
      <c r="B87" s="24"/>
      <c r="C87" s="11"/>
      <c r="D87" s="11"/>
      <c r="E87" s="11"/>
      <c r="F87" s="11"/>
      <c r="G87" s="11"/>
      <c r="H87" s="11"/>
      <c r="I87" s="2"/>
    </row>
    <row r="88" spans="1:9" x14ac:dyDescent="0.25">
      <c r="A88" s="23">
        <v>59</v>
      </c>
      <c r="B88" s="24"/>
      <c r="C88" s="11"/>
      <c r="D88" s="11"/>
      <c r="E88" s="11"/>
      <c r="F88" s="11"/>
      <c r="G88" s="11"/>
      <c r="H88" s="11"/>
      <c r="I88" s="2"/>
    </row>
    <row r="89" spans="1:9" x14ac:dyDescent="0.25">
      <c r="A89" s="23">
        <v>60</v>
      </c>
      <c r="B89" s="24"/>
      <c r="C89" s="11"/>
      <c r="D89" s="11"/>
      <c r="E89" s="11"/>
      <c r="F89" s="11"/>
      <c r="G89" s="11"/>
      <c r="H89" s="11"/>
      <c r="I89" s="2"/>
    </row>
    <row r="90" spans="1:9" x14ac:dyDescent="0.25">
      <c r="A90" s="23">
        <v>61</v>
      </c>
      <c r="B90" s="24"/>
      <c r="C90" s="11"/>
      <c r="D90" s="11"/>
      <c r="E90" s="11"/>
      <c r="F90" s="11"/>
      <c r="G90" s="11"/>
      <c r="H90" s="11"/>
      <c r="I90" s="2"/>
    </row>
    <row r="91" spans="1:9" x14ac:dyDescent="0.25">
      <c r="A91" s="23">
        <v>62</v>
      </c>
      <c r="B91" s="24"/>
      <c r="C91" s="11"/>
      <c r="D91" s="11"/>
      <c r="E91" s="11"/>
      <c r="F91" s="11"/>
      <c r="G91" s="11"/>
      <c r="H91" s="11"/>
      <c r="I91" s="2"/>
    </row>
    <row r="92" spans="1:9" x14ac:dyDescent="0.25">
      <c r="A92" s="23">
        <v>63</v>
      </c>
      <c r="B92" s="24"/>
      <c r="C92" s="11"/>
      <c r="D92" s="11"/>
      <c r="E92" s="11"/>
      <c r="F92" s="11"/>
      <c r="G92" s="11"/>
      <c r="H92" s="11"/>
      <c r="I92" s="2"/>
    </row>
    <row r="93" spans="1:9" x14ac:dyDescent="0.25">
      <c r="A93" s="23">
        <v>64</v>
      </c>
      <c r="B93" s="24"/>
      <c r="C93" s="11"/>
      <c r="D93" s="11"/>
      <c r="E93" s="11"/>
      <c r="F93" s="11"/>
      <c r="G93" s="11"/>
      <c r="H93" s="11"/>
      <c r="I93" s="2"/>
    </row>
    <row r="94" spans="1:9" x14ac:dyDescent="0.25">
      <c r="A94" s="23">
        <v>65</v>
      </c>
      <c r="B94" s="24"/>
      <c r="C94" s="11"/>
      <c r="D94" s="11"/>
      <c r="E94" s="11"/>
      <c r="F94" s="11"/>
      <c r="G94" s="11"/>
      <c r="H94" s="11"/>
      <c r="I94" s="2"/>
    </row>
    <row r="95" spans="1:9" x14ac:dyDescent="0.25">
      <c r="A95" s="23">
        <v>66</v>
      </c>
      <c r="B95" s="24"/>
      <c r="C95" s="11"/>
      <c r="D95" s="11"/>
      <c r="E95" s="11"/>
      <c r="F95" s="11"/>
      <c r="G95" s="11"/>
      <c r="H95" s="11"/>
      <c r="I95" s="2"/>
    </row>
    <row r="96" spans="1:9" x14ac:dyDescent="0.25">
      <c r="A96" s="23">
        <v>67</v>
      </c>
      <c r="B96" s="24"/>
      <c r="C96" s="11"/>
      <c r="D96" s="11"/>
      <c r="E96" s="11"/>
      <c r="F96" s="11"/>
      <c r="G96" s="11"/>
      <c r="H96" s="11"/>
      <c r="I96" s="2"/>
    </row>
    <row r="97" spans="1:9" x14ac:dyDescent="0.25">
      <c r="A97" s="23">
        <v>68</v>
      </c>
      <c r="B97" s="24"/>
      <c r="C97" s="11"/>
      <c r="D97" s="11"/>
      <c r="E97" s="11"/>
      <c r="F97" s="11"/>
      <c r="G97" s="11"/>
      <c r="H97" s="11"/>
      <c r="I97" s="2"/>
    </row>
    <row r="98" spans="1:9" x14ac:dyDescent="0.25">
      <c r="A98" s="23">
        <v>69</v>
      </c>
      <c r="B98" s="24"/>
      <c r="C98" s="11"/>
      <c r="D98" s="11"/>
      <c r="E98" s="11"/>
      <c r="F98" s="11"/>
      <c r="G98" s="11"/>
      <c r="H98" s="11"/>
      <c r="I98" s="2"/>
    </row>
    <row r="99" spans="1:9" x14ac:dyDescent="0.25">
      <c r="A99" s="23">
        <v>70</v>
      </c>
      <c r="B99" s="24"/>
      <c r="C99" s="11"/>
      <c r="D99" s="11"/>
      <c r="E99" s="11"/>
      <c r="F99" s="11"/>
      <c r="G99" s="11"/>
      <c r="H99" s="11"/>
      <c r="I99" s="2"/>
    </row>
    <row r="100" spans="1:9" x14ac:dyDescent="0.25">
      <c r="A100" s="23">
        <v>71</v>
      </c>
      <c r="B100" s="24"/>
      <c r="C100" s="11"/>
      <c r="D100" s="11"/>
      <c r="E100" s="11"/>
      <c r="F100" s="11"/>
      <c r="G100" s="11"/>
      <c r="H100" s="11"/>
      <c r="I100" s="2"/>
    </row>
    <row r="101" spans="1:9" x14ac:dyDescent="0.25">
      <c r="A101" s="23">
        <v>72</v>
      </c>
      <c r="B101" s="24"/>
      <c r="C101" s="11"/>
      <c r="D101" s="11"/>
      <c r="E101" s="11"/>
      <c r="F101" s="11"/>
      <c r="G101" s="11"/>
      <c r="H101" s="11"/>
      <c r="I101" s="2"/>
    </row>
    <row r="102" spans="1:9" x14ac:dyDescent="0.25">
      <c r="A102" s="23">
        <v>73</v>
      </c>
      <c r="B102" s="24"/>
      <c r="C102" s="11"/>
      <c r="D102" s="11"/>
      <c r="E102" s="11"/>
      <c r="F102" s="11"/>
      <c r="G102" s="11"/>
      <c r="H102" s="11"/>
      <c r="I102" s="2"/>
    </row>
    <row r="103" spans="1:9" x14ac:dyDescent="0.25">
      <c r="A103" s="23">
        <v>74</v>
      </c>
      <c r="B103" s="24"/>
      <c r="C103" s="11"/>
      <c r="D103" s="11"/>
      <c r="E103" s="11"/>
      <c r="F103" s="11"/>
      <c r="G103" s="11"/>
      <c r="H103" s="11"/>
      <c r="I103" s="2"/>
    </row>
    <row r="104" spans="1:9" x14ac:dyDescent="0.25">
      <c r="A104" s="23">
        <v>75</v>
      </c>
      <c r="B104" s="24"/>
      <c r="C104" s="11"/>
      <c r="D104" s="11"/>
      <c r="E104" s="11"/>
      <c r="F104" s="11"/>
      <c r="G104" s="11"/>
      <c r="H104" s="11"/>
      <c r="I104" s="2"/>
    </row>
    <row r="105" spans="1:9" x14ac:dyDescent="0.25">
      <c r="A105" s="23">
        <v>76</v>
      </c>
      <c r="B105" s="24"/>
      <c r="C105" s="11"/>
      <c r="D105" s="11"/>
      <c r="E105" s="11"/>
      <c r="F105" s="11"/>
      <c r="G105" s="11"/>
      <c r="H105" s="11"/>
      <c r="I105" s="2"/>
    </row>
    <row r="106" spans="1:9" x14ac:dyDescent="0.25">
      <c r="A106" s="23">
        <v>77</v>
      </c>
      <c r="B106" s="24"/>
      <c r="C106" s="11"/>
      <c r="D106" s="11"/>
      <c r="E106" s="11"/>
      <c r="F106" s="11"/>
      <c r="G106" s="11"/>
      <c r="H106" s="11"/>
      <c r="I106" s="2"/>
    </row>
    <row r="107" spans="1:9" x14ac:dyDescent="0.25">
      <c r="A107" s="23">
        <v>78</v>
      </c>
      <c r="B107" s="24"/>
      <c r="C107" s="11"/>
      <c r="D107" s="11"/>
      <c r="E107" s="11"/>
      <c r="F107" s="11"/>
      <c r="G107" s="11"/>
      <c r="H107" s="11"/>
      <c r="I107" s="2"/>
    </row>
    <row r="108" spans="1:9" x14ac:dyDescent="0.25">
      <c r="A108" s="23">
        <v>79</v>
      </c>
      <c r="B108" s="24"/>
      <c r="C108" s="11"/>
      <c r="D108" s="11"/>
      <c r="E108" s="11"/>
      <c r="F108" s="11"/>
      <c r="G108" s="11"/>
      <c r="H108" s="11"/>
      <c r="I108" s="2"/>
    </row>
    <row r="109" spans="1:9" x14ac:dyDescent="0.25">
      <c r="A109" s="23">
        <v>80</v>
      </c>
      <c r="B109" s="24"/>
      <c r="C109" s="11"/>
      <c r="D109" s="11"/>
      <c r="E109" s="11"/>
      <c r="F109" s="11"/>
      <c r="G109" s="11"/>
      <c r="H109" s="11"/>
      <c r="I109" s="2"/>
    </row>
    <row r="110" spans="1:9" x14ac:dyDescent="0.25">
      <c r="A110" s="23">
        <v>81</v>
      </c>
      <c r="B110" s="24"/>
      <c r="C110" s="11"/>
      <c r="D110" s="11"/>
      <c r="E110" s="11"/>
      <c r="F110" s="11"/>
      <c r="G110" s="11"/>
      <c r="H110" s="11"/>
      <c r="I110" s="2"/>
    </row>
    <row r="111" spans="1:9" x14ac:dyDescent="0.25">
      <c r="A111" s="23">
        <v>82</v>
      </c>
      <c r="B111" s="24"/>
      <c r="C111" s="11"/>
      <c r="D111" s="11"/>
      <c r="E111" s="11"/>
      <c r="F111" s="11"/>
      <c r="G111" s="11"/>
      <c r="H111" s="11"/>
      <c r="I111" s="2"/>
    </row>
    <row r="112" spans="1:9" x14ac:dyDescent="0.25">
      <c r="A112" s="23">
        <v>83</v>
      </c>
      <c r="B112" s="24"/>
      <c r="C112" s="11"/>
      <c r="D112" s="11"/>
      <c r="E112" s="11"/>
      <c r="F112" s="11"/>
      <c r="G112" s="11"/>
      <c r="H112" s="11"/>
      <c r="I112" s="2"/>
    </row>
    <row r="113" spans="1:9" x14ac:dyDescent="0.25">
      <c r="A113" s="23">
        <v>84</v>
      </c>
      <c r="B113" s="24"/>
      <c r="C113" s="11"/>
      <c r="D113" s="11"/>
      <c r="E113" s="11"/>
      <c r="F113" s="11"/>
      <c r="G113" s="11"/>
      <c r="H113" s="11"/>
      <c r="I113" s="2"/>
    </row>
    <row r="114" spans="1:9" x14ac:dyDescent="0.25">
      <c r="A114" s="23">
        <v>85</v>
      </c>
      <c r="B114" s="24"/>
      <c r="C114" s="11"/>
      <c r="D114" s="11"/>
      <c r="E114" s="11"/>
      <c r="F114" s="11"/>
      <c r="G114" s="11"/>
      <c r="H114" s="11"/>
      <c r="I114" s="2"/>
    </row>
    <row r="115" spans="1:9" x14ac:dyDescent="0.25">
      <c r="A115" s="23">
        <v>86</v>
      </c>
      <c r="B115" s="24"/>
      <c r="C115" s="11"/>
      <c r="D115" s="11"/>
      <c r="E115" s="11"/>
      <c r="F115" s="11"/>
      <c r="G115" s="11"/>
      <c r="H115" s="11"/>
      <c r="I115" s="2"/>
    </row>
    <row r="116" spans="1:9" x14ac:dyDescent="0.25">
      <c r="A116" s="23">
        <v>87</v>
      </c>
      <c r="B116" s="24"/>
      <c r="C116" s="11"/>
      <c r="D116" s="11"/>
      <c r="E116" s="11"/>
      <c r="F116" s="11"/>
      <c r="G116" s="11"/>
      <c r="H116" s="11"/>
      <c r="I116" s="2"/>
    </row>
    <row r="117" spans="1:9" x14ac:dyDescent="0.25">
      <c r="A117" s="23">
        <v>88</v>
      </c>
      <c r="B117" s="24"/>
      <c r="C117" s="11"/>
      <c r="D117" s="11"/>
      <c r="E117" s="11"/>
      <c r="F117" s="11"/>
      <c r="G117" s="11"/>
      <c r="H117" s="11"/>
      <c r="I117" s="2"/>
    </row>
    <row r="118" spans="1:9" x14ac:dyDescent="0.25">
      <c r="A118" s="23">
        <v>89</v>
      </c>
      <c r="B118" s="24"/>
      <c r="C118" s="11"/>
      <c r="D118" s="11"/>
      <c r="E118" s="11"/>
      <c r="F118" s="11"/>
      <c r="G118" s="11"/>
      <c r="H118" s="11"/>
      <c r="I118" s="2"/>
    </row>
    <row r="119" spans="1:9" x14ac:dyDescent="0.25">
      <c r="A119" s="23">
        <v>90</v>
      </c>
      <c r="B119" s="24"/>
      <c r="C119" s="11"/>
      <c r="D119" s="11"/>
      <c r="E119" s="11"/>
      <c r="F119" s="11"/>
      <c r="G119" s="11"/>
      <c r="H119" s="11"/>
      <c r="I119" s="2"/>
    </row>
    <row r="120" spans="1:9" x14ac:dyDescent="0.25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5">
      <c r="A122" s="6" t="s">
        <v>180</v>
      </c>
      <c r="B122" s="2"/>
      <c r="C122" s="2"/>
      <c r="D122" s="2"/>
      <c r="E122" s="2"/>
      <c r="F122" s="2"/>
      <c r="G122" s="2"/>
      <c r="H122" s="2"/>
      <c r="I122" s="2"/>
    </row>
    <row r="123" spans="1:9" x14ac:dyDescent="0.25">
      <c r="A123" s="2"/>
      <c r="B123" s="2"/>
      <c r="C123" s="2"/>
      <c r="D123" s="2"/>
      <c r="E123" s="2"/>
      <c r="F123" s="2"/>
      <c r="G123" s="2"/>
      <c r="H123" s="2"/>
      <c r="I123" s="2"/>
    </row>
    <row r="124" spans="1:9" s="13" customFormat="1" x14ac:dyDescent="0.25">
      <c r="A124" s="14" t="s">
        <v>123</v>
      </c>
      <c r="B124" s="14"/>
      <c r="C124" s="14"/>
      <c r="D124" s="14"/>
      <c r="E124" s="14"/>
      <c r="F124" s="15"/>
      <c r="G124" s="15"/>
      <c r="H124" s="15"/>
      <c r="I124" s="15"/>
    </row>
    <row r="125" spans="1:9" x14ac:dyDescent="0.25">
      <c r="A125" s="2" t="s">
        <v>124</v>
      </c>
      <c r="B125" s="11">
        <v>1</v>
      </c>
      <c r="C125" s="2"/>
      <c r="D125" s="2"/>
      <c r="E125" s="2"/>
      <c r="F125" s="2"/>
      <c r="G125" s="2"/>
      <c r="H125" s="2"/>
      <c r="I125" s="2"/>
    </row>
    <row r="126" spans="1:9" x14ac:dyDescent="0.25">
      <c r="A126" s="2" t="s">
        <v>125</v>
      </c>
      <c r="B126" s="11">
        <v>3</v>
      </c>
      <c r="C126" s="2"/>
      <c r="D126" s="2"/>
      <c r="E126" s="2"/>
      <c r="F126" s="2"/>
      <c r="G126" s="2"/>
      <c r="H126" s="2"/>
      <c r="I126" s="2"/>
    </row>
    <row r="127" spans="1:9" x14ac:dyDescent="0.25">
      <c r="A127" s="2" t="s">
        <v>126</v>
      </c>
      <c r="B127" s="11">
        <v>3</v>
      </c>
      <c r="C127" s="2"/>
      <c r="D127" s="2"/>
      <c r="E127" s="2"/>
      <c r="F127" s="2"/>
      <c r="G127" s="2"/>
      <c r="H127" s="2"/>
      <c r="I127" s="2"/>
    </row>
    <row r="128" spans="1:9" x14ac:dyDescent="0.25">
      <c r="A128" s="2" t="s">
        <v>127</v>
      </c>
      <c r="B128" s="11">
        <v>2</v>
      </c>
      <c r="C128" s="2"/>
      <c r="D128" s="2"/>
      <c r="E128" s="2"/>
      <c r="F128" s="2"/>
      <c r="G128" s="2"/>
      <c r="H128" s="2"/>
      <c r="I128" s="2"/>
    </row>
    <row r="129" spans="1:9" x14ac:dyDescent="0.25">
      <c r="A129" s="2"/>
      <c r="B129" s="2"/>
      <c r="C129" s="2"/>
      <c r="D129" s="2"/>
      <c r="E129" s="2"/>
      <c r="F129" s="2"/>
      <c r="G129" s="2"/>
      <c r="H129" s="2"/>
      <c r="I129" s="2"/>
    </row>
    <row r="130" spans="1:9" s="13" customFormat="1" x14ac:dyDescent="0.25">
      <c r="A130" s="14" t="s">
        <v>128</v>
      </c>
      <c r="B130" s="14"/>
      <c r="C130" s="14"/>
      <c r="D130" s="14"/>
      <c r="E130" s="14"/>
      <c r="F130" s="15"/>
      <c r="G130" s="15"/>
      <c r="H130" s="15"/>
      <c r="I130" s="15"/>
    </row>
    <row r="131" spans="1:9" s="8" customFormat="1" x14ac:dyDescent="0.25">
      <c r="A131" s="9" t="s">
        <v>129</v>
      </c>
      <c r="B131" s="9" t="s">
        <v>130</v>
      </c>
      <c r="C131" s="9" t="s">
        <v>2</v>
      </c>
      <c r="D131" s="9" t="s">
        <v>2</v>
      </c>
      <c r="E131" s="9" t="s">
        <v>2</v>
      </c>
      <c r="F131" s="10"/>
      <c r="G131" s="10"/>
      <c r="H131" s="10"/>
      <c r="I131" s="10"/>
    </row>
    <row r="132" spans="1:9" x14ac:dyDescent="0.25">
      <c r="A132" s="11" t="s">
        <v>181</v>
      </c>
      <c r="B132" s="11" t="s">
        <v>182</v>
      </c>
      <c r="C132" s="2"/>
      <c r="D132" s="2"/>
      <c r="E132" s="2"/>
      <c r="F132" s="2"/>
      <c r="G132" s="2"/>
      <c r="H132" s="2"/>
      <c r="I132" s="2"/>
    </row>
    <row r="133" spans="1:9" x14ac:dyDescent="0.25">
      <c r="A133" s="11" t="s">
        <v>183</v>
      </c>
      <c r="B133" s="11" t="s">
        <v>184</v>
      </c>
      <c r="C133" s="2"/>
      <c r="D133" s="2"/>
      <c r="E133" s="2"/>
      <c r="F133" s="2"/>
      <c r="G133" s="2"/>
      <c r="H133" s="2"/>
      <c r="I133" s="2"/>
    </row>
    <row r="134" spans="1:9" x14ac:dyDescent="0.25">
      <c r="A134" s="11" t="s">
        <v>185</v>
      </c>
      <c r="B134" s="11" t="s">
        <v>186</v>
      </c>
      <c r="C134" s="2"/>
      <c r="D134" s="2"/>
      <c r="E134" s="2"/>
      <c r="F134" s="2"/>
      <c r="G134" s="2"/>
      <c r="H134" s="2"/>
      <c r="I134" s="2"/>
    </row>
    <row r="135" spans="1:9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s="13" customFormat="1" x14ac:dyDescent="0.25">
      <c r="A136" s="14" t="s">
        <v>131</v>
      </c>
      <c r="B136" s="14"/>
      <c r="C136" s="14"/>
      <c r="D136" s="14"/>
      <c r="E136" s="14"/>
      <c r="F136" s="15"/>
      <c r="G136" s="15"/>
      <c r="H136" s="15"/>
      <c r="I136" s="15"/>
    </row>
    <row r="137" spans="1:9" s="8" customFormat="1" x14ac:dyDescent="0.25">
      <c r="A137" s="9" t="s">
        <v>132</v>
      </c>
      <c r="B137" s="9" t="s">
        <v>33</v>
      </c>
      <c r="C137" s="9" t="s">
        <v>133</v>
      </c>
      <c r="D137" s="9" t="s">
        <v>134</v>
      </c>
      <c r="E137" s="9" t="s">
        <v>135</v>
      </c>
      <c r="F137" s="10"/>
      <c r="G137" s="10"/>
      <c r="H137" s="10"/>
      <c r="I137" s="10"/>
    </row>
    <row r="138" spans="1:9" x14ac:dyDescent="0.25">
      <c r="A138" s="11" t="s">
        <v>187</v>
      </c>
      <c r="B138" s="11" t="s">
        <v>188</v>
      </c>
      <c r="C138" s="24">
        <v>46302.5</v>
      </c>
      <c r="D138" s="11" t="s">
        <v>189</v>
      </c>
      <c r="E138" s="11"/>
      <c r="F138" s="2"/>
      <c r="G138" s="2"/>
      <c r="H138" s="2"/>
      <c r="I138" s="2"/>
    </row>
    <row r="139" spans="1:9" x14ac:dyDescent="0.25">
      <c r="A139" s="11" t="s">
        <v>190</v>
      </c>
      <c r="B139" s="11" t="s">
        <v>191</v>
      </c>
      <c r="C139" s="24">
        <v>46309.5</v>
      </c>
      <c r="D139" s="11" t="s">
        <v>192</v>
      </c>
      <c r="E139" s="11"/>
      <c r="F139" s="2"/>
      <c r="G139" s="2"/>
      <c r="H139" s="2"/>
      <c r="I139" s="2"/>
    </row>
    <row r="140" spans="1:9" x14ac:dyDescent="0.25">
      <c r="A140" s="11" t="s">
        <v>193</v>
      </c>
      <c r="B140" s="11" t="s">
        <v>194</v>
      </c>
      <c r="C140" s="24">
        <v>46305.5</v>
      </c>
      <c r="D140" s="11" t="s">
        <v>195</v>
      </c>
      <c r="E140" s="11"/>
      <c r="F140" s="2"/>
      <c r="G140" s="2"/>
      <c r="H140" s="2"/>
      <c r="I140" s="2"/>
    </row>
    <row r="141" spans="1:9" x14ac:dyDescent="0.25">
      <c r="A141" s="2"/>
      <c r="B141" s="2"/>
      <c r="C141" s="2"/>
      <c r="D141" s="2"/>
      <c r="E141" s="2"/>
      <c r="F141" s="2"/>
      <c r="G141" s="2"/>
      <c r="H141" s="2"/>
      <c r="I141" s="2"/>
    </row>
    <row r="142" spans="1:9" s="13" customFormat="1" x14ac:dyDescent="0.25">
      <c r="A142" s="14" t="s">
        <v>136</v>
      </c>
      <c r="B142" s="14"/>
      <c r="C142" s="14"/>
      <c r="D142" s="14"/>
      <c r="E142" s="14"/>
      <c r="F142" s="15"/>
      <c r="G142" s="15"/>
      <c r="H142" s="15"/>
      <c r="I142" s="15"/>
    </row>
    <row r="143" spans="1:9" s="8" customFormat="1" x14ac:dyDescent="0.25">
      <c r="A143" s="9" t="s">
        <v>137</v>
      </c>
      <c r="B143" s="9" t="s">
        <v>138</v>
      </c>
      <c r="C143" s="9" t="s">
        <v>139</v>
      </c>
      <c r="D143" s="9" t="s">
        <v>140</v>
      </c>
      <c r="E143" s="9" t="s">
        <v>2</v>
      </c>
      <c r="F143" s="10"/>
      <c r="G143" s="10"/>
      <c r="H143" s="10"/>
      <c r="I143" s="10"/>
    </row>
    <row r="144" spans="1:9" x14ac:dyDescent="0.25">
      <c r="A144" s="11" t="s">
        <v>196</v>
      </c>
      <c r="B144" s="11" t="s">
        <v>197</v>
      </c>
      <c r="C144" s="11" t="s">
        <v>198</v>
      </c>
      <c r="D144" s="24">
        <v>46387.5</v>
      </c>
      <c r="E144" s="2"/>
      <c r="F144" s="2"/>
      <c r="G144" s="2"/>
      <c r="H144" s="2"/>
      <c r="I144" s="2"/>
    </row>
    <row r="145" spans="1:9" x14ac:dyDescent="0.25">
      <c r="A145" s="11" t="s">
        <v>199</v>
      </c>
      <c r="B145" s="11" t="s">
        <v>200</v>
      </c>
      <c r="C145" s="11" t="s">
        <v>201</v>
      </c>
      <c r="D145" s="24">
        <v>46387.5</v>
      </c>
      <c r="E145" s="2"/>
      <c r="F145" s="2"/>
      <c r="G145" s="2"/>
      <c r="H145" s="2"/>
      <c r="I145" s="2"/>
    </row>
    <row r="146" spans="1:9" x14ac:dyDescent="0.25">
      <c r="A146" s="11" t="s">
        <v>202</v>
      </c>
      <c r="B146" s="11" t="s">
        <v>203</v>
      </c>
      <c r="C146" s="11" t="s">
        <v>204</v>
      </c>
      <c r="D146" s="24">
        <v>46387.5</v>
      </c>
      <c r="E146" s="2"/>
      <c r="F146" s="2"/>
      <c r="G146" s="2"/>
      <c r="H146" s="2"/>
      <c r="I146" s="2"/>
    </row>
    <row r="147" spans="1:9" x14ac:dyDescent="0.25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5">
      <c r="A148" s="7" t="s">
        <v>141</v>
      </c>
      <c r="B148" s="2"/>
      <c r="C148" s="2"/>
      <c r="D148" s="2"/>
      <c r="E148" s="2"/>
      <c r="F148" s="2"/>
      <c r="G148" s="2"/>
      <c r="H148" s="2"/>
      <c r="I148" s="2"/>
    </row>
  </sheetData>
  <conditionalFormatting sqref="F7:F12">
    <cfRule type="containsText" dxfId="6" priority="1">
      <formula>NOT(ISERROR(SEARCH("Taking more",F7)))</formula>
    </cfRule>
    <cfRule type="containsText" dxfId="7" priority="2">
      <formula>NOT(ISERROR(SEARCH("Starved",F7)))</formula>
    </cfRule>
  </conditionalFormatting>
  <dataValidations count="7">
    <dataValidation type="list" allowBlank="1" sqref="D100:D119">
      <formula1>$A$7:$A$12</formula1>
    </dataValidation>
    <dataValidation type="list" allowBlank="1" sqref="D30:D119">
      <formula1>$A$7:$A$12</formula1>
    </dataValidation>
    <dataValidation type="list" allowBlank="1" sqref="E100:E119">
      <formula1>$A$17:$A$24</formula1>
    </dataValidation>
    <dataValidation type="list" allowBlank="1" sqref="E138:E140">
      <formula1>"Yes,No"</formula1>
    </dataValidation>
    <dataValidation type="list" allowBlank="1" sqref="E30:E119">
      <formula1>$A$17:$A$24</formula1>
    </dataValidation>
    <dataValidation type="list" allowBlank="1" sqref="G100:H119">
      <formula1>"Yes,No"</formula1>
    </dataValidation>
    <dataValidation type="list" allowBlank="1" sqref="G30:H119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 me</vt:lpstr>
      <vt:lpstr>1 Access (10 min)</vt:lpstr>
      <vt:lpstr>2 Positioning (15 min)</vt:lpstr>
      <vt:lpstr>3 Content mix (20 min)</vt:lpstr>
      <vt:lpstr>4 Performance (25 min)</vt:lpstr>
      <vt:lpstr>5 Tracking (20 min)</vt:lpstr>
      <vt:lpstr>Findings (10 min)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Kadenzo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2026-10-06T10:21:12Z</dcterms:modified>
</cp:coreProperties>
</file>